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tabRatio="599" firstSheet="6" activeTab="6"/>
  </bookViews>
  <sheets>
    <sheet name="000000000" sheetId="4" state="veryHidden" r:id="rId1"/>
    <sheet name="Kangatang" sheetId="5" state="veryHidden" r:id="rId2"/>
    <sheet name="Kangatang_2" sheetId="6" state="veryHidden" r:id="rId3"/>
    <sheet name="Kangatang_3" sheetId="7" state="veryHidden" r:id=""/>
    <sheet name="Kangatang_4" sheetId="8" state="veryHidden" r:id=""/>
    <sheet name="Kangatang_5" sheetId="9" state="veryHidden" r:id=""/>
    <sheet name="Bao cao" sheetId="2" r:id="rId4"/>
  </sheets>
  <externalReferences>
    <externalReference r:id="rId5"/>
  </externalReferences>
  <calcPr calcId="152511"/>
</workbook>
</file>

<file path=xl/calcChain.xml><?xml version="1.0" encoding="utf-8"?>
<calcChain xmlns="http://schemas.openxmlformats.org/spreadsheetml/2006/main">
  <c r="D10" i="2" l="1"/>
  <c r="F30" i="2"/>
  <c r="F31" i="2"/>
  <c r="F32" i="2"/>
  <c r="F33" i="2"/>
  <c r="F34" i="2"/>
  <c r="F35" i="2"/>
  <c r="F36" i="2"/>
  <c r="F37" i="2"/>
  <c r="F38" i="2"/>
  <c r="F40" i="2"/>
  <c r="F42" i="2"/>
  <c r="F13" i="2"/>
  <c r="F14" i="2"/>
  <c r="F15" i="2"/>
  <c r="F16" i="2"/>
  <c r="F17" i="2"/>
  <c r="F18" i="2"/>
  <c r="F20" i="2"/>
  <c r="F21" i="2"/>
  <c r="F22" i="2"/>
  <c r="F23" i="2"/>
  <c r="F24" i="2"/>
  <c r="F25" i="2"/>
  <c r="F26" i="2"/>
  <c r="F27" i="2"/>
  <c r="F28" i="2"/>
  <c r="F29" i="2"/>
  <c r="F12" i="2"/>
  <c r="F11" i="2"/>
  <c r="F10" i="2"/>
  <c r="E12" i="2"/>
  <c r="E13" i="2"/>
  <c r="E14" i="2"/>
  <c r="E15" i="2"/>
  <c r="E16" i="2"/>
  <c r="E17" i="2"/>
  <c r="E18" i="2"/>
  <c r="E21" i="2"/>
  <c r="E22" i="2"/>
  <c r="E23" i="2"/>
  <c r="E25" i="2"/>
  <c r="E26" i="2"/>
  <c r="E27" i="2"/>
  <c r="E28" i="2"/>
  <c r="E29" i="2"/>
  <c r="E30" i="2"/>
  <c r="E31" i="2"/>
  <c r="E32" i="2"/>
  <c r="E33" i="2"/>
  <c r="E34" i="2"/>
  <c r="E35" i="2"/>
  <c r="E36" i="2"/>
  <c r="E37" i="2"/>
  <c r="E38" i="2"/>
  <c r="E40" i="2"/>
  <c r="E42" i="2"/>
  <c r="E11" i="2"/>
  <c r="E10" i="2"/>
  <c r="D41" i="2"/>
  <c r="F41" i="2" s="1"/>
  <c r="M18" i="2"/>
  <c r="L18" i="2"/>
  <c r="K18" i="2"/>
  <c r="Z16" i="2"/>
  <c r="V16" i="2"/>
  <c r="R16" i="2"/>
  <c r="N16" i="2"/>
  <c r="N15" i="2"/>
  <c r="M15" i="2"/>
  <c r="M17" i="2" s="1"/>
  <c r="AD14" i="2"/>
  <c r="Z14" i="2"/>
  <c r="Y14" i="2"/>
  <c r="V14" i="2"/>
  <c r="V17" i="2" s="1"/>
  <c r="R14" i="2"/>
  <c r="N14" i="2"/>
  <c r="M14" i="2"/>
  <c r="L14" i="2"/>
  <c r="J14" i="2" s="1"/>
  <c r="K14" i="2"/>
  <c r="AD13" i="2"/>
  <c r="AC13" i="2"/>
  <c r="Z13" i="2"/>
  <c r="V13" i="2"/>
  <c r="U13" i="2"/>
  <c r="R13" i="2"/>
  <c r="N13" i="2"/>
  <c r="L13" i="2"/>
  <c r="K13" i="2"/>
  <c r="AD12" i="2"/>
  <c r="Z12" i="2"/>
  <c r="Z17" i="2" s="1"/>
  <c r="V12" i="2"/>
  <c r="U12" i="2"/>
  <c r="M12" i="2"/>
  <c r="R12" i="2"/>
  <c r="R17" i="2" s="1"/>
  <c r="N12" i="2"/>
  <c r="N17" i="2" s="1"/>
  <c r="L12" i="2"/>
  <c r="K12" i="2"/>
  <c r="J12" i="2" s="1"/>
  <c r="K17" i="2"/>
  <c r="K19" i="2" s="1"/>
  <c r="M13" i="2"/>
  <c r="J13" i="2"/>
  <c r="D19" i="2"/>
  <c r="F19" i="2" s="1"/>
  <c r="M19" i="2" l="1"/>
  <c r="J17" i="2"/>
  <c r="J19" i="2" s="1"/>
  <c r="E19" i="2"/>
  <c r="L17" i="2"/>
  <c r="L19" i="2" s="1"/>
  <c r="E41" i="2"/>
</calcChain>
</file>

<file path=xl/sharedStrings.xml><?xml version="1.0" encoding="utf-8"?>
<sst xmlns="http://schemas.openxmlformats.org/spreadsheetml/2006/main" count="99" uniqueCount="72">
  <si>
    <t>SỞ TÀI CHÍNH TỈNH BÀ RỊA - VŨNG TÀU</t>
  </si>
  <si>
    <t>Đơn vị: Triệu đồng</t>
  </si>
  <si>
    <t>STT</t>
  </si>
  <si>
    <t>NỘI DUNG</t>
  </si>
  <si>
    <t>DỰ TOÁN NĂM</t>
  </si>
  <si>
    <t>CÙNG KỲ NĂM TRƯỚC</t>
  </si>
  <si>
    <t>A</t>
  </si>
  <si>
    <t>B</t>
  </si>
  <si>
    <t>3=2/1</t>
  </si>
  <si>
    <t>I</t>
  </si>
  <si>
    <t>III</t>
  </si>
  <si>
    <t>IV</t>
  </si>
  <si>
    <t>Biểu số 60/CK-NSNN</t>
  </si>
  <si>
    <t>TỔNG THU NSNN TRÊN ĐỊA BÀN</t>
  </si>
  <si>
    <t>Thu nội địa</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</si>
  <si>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</si>
  <si>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</si>
  <si>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</si>
  <si>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</si>
  <si>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</si>
  <si>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</si>
  <si>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</si>
  <si>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</si>
  <si>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</si>
  <si>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</si>
  <si>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</si>
  <si>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</si>
  <si>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</si>
  <si>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</si>
  <si>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</si>
  <si>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</si>
  <si>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</si>
  <si>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t>
  </si>
  <si>
    <t>Thu khác ngân sách</t>
  </si>
  <si>
    <t>II</t>
  </si>
  <si>
    <t>Thu từ dầu thô</t>
  </si>
  <si>
    <t>Thu từ hoạt động xuất nhập khẩu</t>
  </si>
  <si>
    <t>Thuế giá trị gia tăng thu từ hàng hóa nhập khẩu</t>
  </si>
  <si>
    <t>Thuế xuất khẩu</t>
  </si>
  <si>
    <t>Thuế nhập khẩu</t>
  </si>
  <si>
    <t>Thuế bảo vệ môi trường thu từ hàng hóa nhập khẩu</t>
  </si>
  <si>
    <t>Thu khác</t>
  </si>
  <si>
    <t>Thu viện trợ</t>
  </si>
  <si>
    <t xml:space="preserve">THU NSĐP ĐƯỢC HƯỞNG THEO PHÂN CẤP </t>
  </si>
  <si>
    <t>Từ các khoản thu phân chia</t>
  </si>
  <si>
    <t>Các khoản thu NSĐP được hưởng 100%</t>
  </si>
  <si>
    <t>Thuế tiêu thụ đặc biệt thu từ hàng hóa nhập khẩu</t>
  </si>
  <si>
    <t>Thuế bổ sung đối với hàng hóa nhập khẩu vào Việt Nam</t>
  </si>
  <si>
    <t>DỰ TOÁN 
NĂM 2024</t>
  </si>
  <si>
    <t>SO SÁNH THỰC HIỆN VỚI (%)</t>
  </si>
  <si>
    <t xml:space="preserve"> THỰC HIỆN THU NGÂN SÁCH NHÀ NƯỚC 9 THÁNG NĂM 2024</t>
  </si>
  <si>
    <t>(Đính kèm theo Báo cáo số:          /BC-STC ngày     tháng 10 năm 2024 của Sở Tài chính tỉnh Bà Rịa - Vũng Tàu)</t>
  </si>
  <si>
    <t xml:space="preserve">  THỰC HIỆN 9 THÁNG NĂM 2024</t>
  </si>
  <si>
    <t>Tổng</t>
  </si>
  <si>
    <t>QD (TW)</t>
  </si>
  <si>
    <t>QD (ĐỊA PHƯƠNG)</t>
  </si>
  <si>
    <t>ĐTNN</t>
  </si>
  <si>
    <t>NQD</t>
  </si>
  <si>
    <t>khác</t>
  </si>
  <si>
    <t>Thu NS cấp tỉnh</t>
  </si>
  <si>
    <t>Thu NS cấp huyện</t>
  </si>
  <si>
    <t>Thu NS xã</t>
  </si>
  <si>
    <t>VAT</t>
  </si>
  <si>
    <t>TNDN</t>
  </si>
  <si>
    <t>TTĐB</t>
  </si>
  <si>
    <t>TNCN</t>
  </si>
  <si>
    <t>MT</t>
  </si>
  <si>
    <t>Phân chia %</t>
  </si>
  <si>
    <t>sum</t>
  </si>
  <si>
    <t>Tổng thu NSĐP</t>
  </si>
  <si>
    <t>ĐP 100%</t>
  </si>
  <si>
    <t>cùng kỳ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</si>
</sst>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_(* \(#,##0.00\);_(* &quot;-&quot;??_);_(@_)"/>
    <numFmt numFmtId="165" formatCode="_-* #,##0\ _₫_-;\-* #,##0\ _₫_-;_-* &quot;-&quot;??\ _₫_-;_-@_-"/>
    <numFmt numFmtId="166" formatCode="0.0%"/>
    <numFmt numFmtId="167" formatCode="_(* #,##0_);_(* \(#,##0\);_(* &quot;-&quot;??_);_(@_)"/>
    <numFmt numFmtId="172" formatCode="_(&quot;$&quot;* #,##0_);_(&quot;$&quot;* \(#,##0\);_(&quot;$&quot;* &quot;-&quot;_);_(@_)"/>
    <numFmt numFmtId="173" formatCode="_(&quot;$&quot;* #,##0.00_);_(&quot;$&quot;* \(#,##0.00\);_(&quot;$&quot;* &quot;-&quot;??_);_(@_)"/>
  </numFmts>
  <fonts count="48" x14ac:knownFonts="1">
    <font>
      <sz val="11"/>
      <color theme="1"/>
      <name val="Calibri"/>
      <family val="2"/>
      <scheme val="minor"/>
    </font>
    <font>
      <b/>
      <sz val="12"/>
      <name val="Times New Roman"/>
      <family val="1"/>
    </font>
    <font>
      <sz val="11"/>
      <name val="Times New Roman"/>
      <family val="1"/>
    </font>
    <font>
      <b/>
      <sz val="10"/>
      <name val="Times New Roman"/>
      <family val="1"/>
    </font>
    <font>
      <i/>
      <sz val="12"/>
      <name val="Times New Roman"/>
      <family val="1"/>
    </font>
    <font>
      <b/>
      <sz val="11"/>
      <name val="Times New Roman"/>
      <family val="1"/>
    </font>
    <font>
      <i/>
      <sz val="11"/>
      <name val="Times New Roman"/>
      <family val="1"/>
    </font>
    <font>
      <sz val="13"/>
      <name val="Times New Roman"/>
      <family val="1"/>
    </font>
    <font>
      <sz val="13"/>
      <name val="Times New Roman"/>
      <family val="1"/>
      <charset val="163"/>
    </font>
    <font>
      <sz val="12"/>
      <name val=".VnArial Narrow"/>
      <family val="2"/>
    </font>
    <font>
      <sz val="12"/>
      <name val=".VnTime"/>
      <family val="2"/>
    </font>
    <font>
      <sz val="10"/>
      <name val="Times New Roman"/>
      <family val="1"/>
    </font>
    <font>
      <sz val="8"/>
      <name val="times new roman"/>
      <family val="2"/>
      <charset val="163"/>
    </font>
    <font>
      <sz val="11"/>
      <color theme="1"/>
      <name val="Calibri"/>
      <family val="2"/>
      <scheme val="minor"/>
    </font>
    <font>
      <sz val="11"/>
      <color theme="1"/>
      <name val="Calibri"/>
      <family val="2"/>
      <charset val="163"/>
      <scheme val="minor"/>
    </font>
    <font>
      <sz val="11"/>
      <color theme="1"/>
      <name val="times new roman"/>
      <family val="2"/>
      <charset val="163"/>
    </font>
    <font>
      <sz val="11"/>
      <color theme="1"/>
      <name val="Times New Roman"/>
      <family val="1"/>
    </font>
    <font>
      <i/>
      <sz val="12"/>
      <color rgb="FF000000"/>
      <name val="Times New Roman"/>
      <family val="1"/>
    </font>
    <font>
      <b/>
      <sz val="11"/>
      <color rgb="FF000000"/>
      <name val="Times New Roman"/>
      <family val="1"/>
    </font>
    <font>
      <i/>
      <sz val="11"/>
      <color rgb="FF000000"/>
      <name val="Times New Roman"/>
      <family val="1"/>
    </font>
    <font>
      <i/>
      <sz val="11"/>
      <color theme="1"/>
      <name val="Times New Roman"/>
      <family val="1"/>
    </font>
    <font>
      <sz val="12"/>
      <color rgb="FF000000"/>
      <name val="Times New Roman"/>
      <family val="1"/>
    </font>
    <font>
      <b/>
      <sz val="14"/>
      <color rgb="FF000000"/>
      <name val="Times New Roman"/>
      <family val="1"/>
    </font>
    <font>
      <b/>
      <sz val="11"/>
      <color theme="1"/>
      <name val="Times New Roman"/>
      <family val="1"/>
    </font>
    <font>
      <sz val="11"/>
      <color rgb="FF000000"/>
      <name val="Times New Roman"/>
      <family val="1"/>
    </font>
    <font>
      <b/>
      <sz val="10"/>
      <color rgb="FF000000"/>
      <name val="Times New Roman"/>
      <family val="1"/>
    </font>
    <font>
      <sz val="8"/>
      <color theme="1"/>
      <name val="times new roman"/>
      <family val="2"/>
      <charset val="163"/>
    </font>
    <font>
      <b/>
      <sz val="8"/>
      <color theme="1"/>
      <name val="times new roman"/>
      <family val="2"/>
      <charset val="163"/>
    </font>
    <font>
      <b/>
      <sz val="8"/>
      <color rgb="FF000000"/>
      <name val="times new roman"/>
      <family val="2"/>
      <charset val="163"/>
    </font>
    <font>
      <sz val="8"/>
      <color rgb="FF000000"/>
      <name val="times new roman"/>
      <family val="2"/>
      <charset val="163"/>
    </font>
    <font>
      <b/>
      <sz val="8"/>
      <color theme="1"/>
      <name val="Times New Roman"/>
      <family val="1"/>
    </font>
    <font>
      <sz val="8"/>
      <color rgb="FF000000"/>
      <name val="Helvetica"/>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thin">
        <color indexed="64"/>
      </top>
      <bottom style="hair">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
    <xf numFmtId="0" fontId="0" fillId="0" borderId="0"/>
    <xf numFmtId="164" fontId="13"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0" fontId="14" fillId="0" borderId="0"/>
    <xf numFmtId="0" fontId="10" fillId="0" borderId="0"/>
    <xf numFmtId="0" fontId="7" fillId="0" borderId="0"/>
    <xf numFmtId="0" fontId="15" fillId="0" borderId="0"/>
    <xf numFmtId="0" fontId="8" fillId="0" borderId="0"/>
    <xf numFmtId="0" fontId="9" fillId="0" borderId="0"/>
    <xf numFmtId="0" fontId="14" fillId="0" borderId="0"/>
  </cellStyleXfs>
  <cellXfs count="80">
    <xf numFmtId="0" fontId="0" fillId="0" borderId="0" xfId="0"/>
    <xf numFmtId="0" fontId="2" fillId="0" borderId="1" xfId="4" applyFont="1" applyBorder="1" applyAlignment="1">
      <alignment horizontal="center" wrapText="1"/>
    </xf>
    <xf numFmtId="0" fontId="2" fillId="0" borderId="4" xfId="4" applyFont="1" applyBorder="1" applyAlignment="1">
      <alignment horizontal="center" vertical="center" wrapText="1"/>
    </xf>
    <xf numFmtId="0" fontId="16" fillId="0" borderId="0" xfId="4" applyFont="1"/>
    <xf numFmtId="0" fontId="17" fillId="0" borderId="0" xfId="4" applyFont="1" applyAlignment="1">
      <alignment horizontal="right"/>
    </xf>
    <xf numFmtId="0" fontId="18" fillId="0" borderId="0" xfId="4" applyFont="1" applyAlignment="1">
      <alignment horizontal="center"/>
    </xf>
    <xf numFmtId="0" fontId="19" fillId="0" borderId="0" xfId="4" applyFont="1" applyAlignment="1">
      <alignment horizontal="right"/>
    </xf>
    <xf numFmtId="0" fontId="16" fillId="0" borderId="0" xfId="4" applyFont="1" applyAlignment="1">
      <alignment vertical="center"/>
    </xf>
    <xf numFmtId="0" fontId="5" fillId="0" borderId="1" xfId="4" applyFont="1" applyBorder="1" applyAlignment="1">
      <alignment horizontal="center" vertical="center" wrapText="1"/>
    </xf>
    <xf numFmtId="166" fontId="5" fillId="0" borderId="5" xfId="4" applyNumberFormat="1" applyFont="1" applyBorder="1" applyAlignment="1">
      <alignment horizontal="right" vertical="center" wrapText="1"/>
    </xf>
    <xf numFmtId="0" fontId="5" fillId="0" borderId="4" xfId="4" applyFont="1" applyBorder="1" applyAlignment="1">
      <alignment horizontal="center" wrapText="1"/>
    </xf>
    <xf numFmtId="0" fontId="5" fillId="0" borderId="4" xfId="4" applyFont="1" applyBorder="1" applyAlignment="1">
      <alignment wrapText="1"/>
    </xf>
    <xf numFmtId="165" fontId="5" fillId="0" borderId="4" xfId="2" applyNumberFormat="1" applyFont="1" applyBorder="1" applyAlignment="1">
      <alignment horizontal="right" vertical="center" wrapText="1"/>
    </xf>
    <xf numFmtId="0" fontId="2" fillId="0" borderId="4" xfId="4" applyFont="1" applyBorder="1" applyAlignment="1">
      <alignment horizontal="center" wrapText="1"/>
    </xf>
    <xf numFmtId="0" fontId="2" fillId="0" borderId="4" xfId="4" applyFont="1" applyBorder="1" applyAlignment="1">
      <alignment wrapText="1"/>
    </xf>
    <xf numFmtId="165" fontId="2" fillId="0" borderId="4" xfId="2" applyNumberFormat="1" applyFont="1" applyBorder="1" applyAlignment="1">
      <alignment horizontal="right" vertical="center" wrapText="1"/>
    </xf>
    <xf numFmtId="0" fontId="6" fillId="0" borderId="4" xfId="4" applyFont="1" applyBorder="1" applyAlignment="1">
      <alignment horizontal="center" wrapText="1"/>
    </xf>
    <xf numFmtId="0" fontId="6" fillId="0" borderId="4" xfId="4" applyFont="1" applyBorder="1" applyAlignment="1">
      <alignment wrapText="1"/>
    </xf>
    <xf numFmtId="165" fontId="6" fillId="0" borderId="4" xfId="2" applyNumberFormat="1" applyFont="1" applyBorder="1" applyAlignment="1">
      <alignment horizontal="right" vertical="center" wrapText="1"/>
    </xf>
    <xf numFmtId="0" fontId="20" fillId="0" borderId="0" xfId="4" applyFont="1"/>
    <xf numFmtId="0" fontId="6" fillId="0" borderId="6" xfId="4" applyFont="1" applyBorder="1" applyAlignment="1">
      <alignment wrapText="1"/>
    </xf>
    <xf numFmtId="165" fontId="6" fillId="0" borderId="6" xfId="2" applyNumberFormat="1" applyFont="1" applyBorder="1" applyAlignment="1">
      <alignment horizontal="right" vertical="center" wrapText="1"/>
    </xf>
    <xf numFmtId="0" fontId="2" fillId="0" borderId="4" xfId="4" applyFont="1" applyBorder="1" applyAlignment="1">
      <alignment vertical="center" wrapText="1"/>
    </xf>
    <xf numFmtId="0" fontId="21" fillId="0" borderId="0" xfId="4" applyFont="1"/>
    <xf numFmtId="164" fontId="16" fillId="0" borderId="0" xfId="1" applyFont="1"/>
    <xf numFmtId="166" fontId="2" fillId="0" borderId="5" xfId="4" applyNumberFormat="1" applyFont="1" applyBorder="1" applyAlignment="1">
      <alignment horizontal="right" vertical="center" wrapText="1"/>
    </xf>
    <xf numFmtId="0" fontId="5" fillId="2" borderId="4" xfId="4" applyFont="1" applyFill="1" applyBorder="1" applyAlignment="1">
      <alignment horizontal="center" wrapText="1"/>
    </xf>
    <xf numFmtId="0" fontId="5" fillId="2" borderId="4" xfId="4" applyFont="1" applyFill="1" applyBorder="1" applyAlignment="1">
      <alignment wrapText="1"/>
    </xf>
    <xf numFmtId="165" fontId="5" fillId="2" borderId="4" xfId="2" applyNumberFormat="1" applyFont="1" applyFill="1" applyBorder="1" applyAlignment="1">
      <alignment horizontal="right" vertical="center" wrapText="1"/>
    </xf>
    <xf numFmtId="0" fontId="16" fillId="2" borderId="0" xfId="4" applyFont="1" applyFill="1"/>
    <xf numFmtId="0" fontId="2" fillId="2" borderId="4" xfId="4" applyFont="1" applyFill="1" applyBorder="1" applyAlignment="1">
      <alignment horizontal="center" wrapText="1"/>
    </xf>
    <xf numFmtId="0" fontId="2" fillId="2" borderId="4" xfId="4" applyFont="1" applyFill="1" applyBorder="1" applyAlignment="1">
      <alignment wrapText="1"/>
    </xf>
    <xf numFmtId="167" fontId="2" fillId="2" borderId="4" xfId="3" applyNumberFormat="1" applyFont="1" applyFill="1" applyBorder="1" applyAlignment="1">
      <alignment horizontal="right" vertical="center" wrapText="1"/>
    </xf>
    <xf numFmtId="165" fontId="2" fillId="2" borderId="4" xfId="2" applyNumberFormat="1" applyFont="1" applyFill="1" applyBorder="1" applyAlignment="1">
      <alignment horizontal="right" vertical="center" wrapText="1"/>
    </xf>
    <xf numFmtId="167" fontId="2" fillId="2" borderId="7" xfId="3" applyNumberFormat="1" applyFont="1" applyFill="1" applyBorder="1" applyAlignment="1">
      <alignment horizontal="right" vertical="center" wrapText="1"/>
    </xf>
    <xf numFmtId="0" fontId="11" fillId="0" borderId="4" xfId="0" applyFont="1" applyFill="1" applyBorder="1" applyAlignment="1">
      <alignment vertical="center" wrapText="1"/>
    </xf>
    <xf numFmtId="167" fontId="11" fillId="0" borderId="4" xfId="1" applyNumberFormat="1" applyFont="1" applyFill="1" applyBorder="1" applyAlignment="1">
      <alignment horizontal="right" vertical="center" wrapText="1"/>
    </xf>
    <xf numFmtId="3" fontId="3" fillId="0" borderId="2" xfId="0" applyNumberFormat="1" applyFont="1" applyFill="1" applyBorder="1" applyAlignment="1">
      <alignment vertical="center"/>
    </xf>
    <xf numFmtId="0" fontId="23" fillId="0" borderId="0" xfId="4" applyFont="1"/>
    <xf numFmtId="167" fontId="3" fillId="0" borderId="4" xfId="1" applyNumberFormat="1" applyFont="1" applyFill="1" applyBorder="1" applyAlignment="1">
      <alignment horizontal="right" vertical="center" wrapText="1"/>
    </xf>
    <xf numFmtId="0" fontId="23" fillId="2" borderId="0" xfId="4" applyFont="1" applyFill="1"/>
    <xf numFmtId="0" fontId="5" fillId="0" borderId="8" xfId="4" applyFont="1" applyBorder="1" applyAlignment="1">
      <alignment horizontal="center" wrapText="1"/>
    </xf>
    <xf numFmtId="0" fontId="5" fillId="0" borderId="8" xfId="4" applyFont="1" applyBorder="1" applyAlignment="1">
      <alignment wrapText="1"/>
    </xf>
    <xf numFmtId="165" fontId="5" fillId="0" borderId="8" xfId="2" applyNumberFormat="1" applyFont="1" applyBorder="1" applyAlignment="1">
      <alignment horizontal="right" vertical="center" wrapText="1"/>
    </xf>
    <xf numFmtId="166" fontId="5" fillId="0" borderId="8" xfId="4" applyNumberFormat="1" applyFont="1" applyBorder="1" applyAlignment="1">
      <alignment horizontal="right" vertical="center" wrapText="1"/>
    </xf>
    <xf numFmtId="0" fontId="2" fillId="2" borderId="7" xfId="4" applyFont="1" applyFill="1" applyBorder="1" applyAlignment="1">
      <alignment horizontal="center" wrapText="1"/>
    </xf>
    <xf numFmtId="0" fontId="2" fillId="2" borderId="7" xfId="4" applyFont="1" applyFill="1" applyBorder="1" applyAlignment="1">
      <alignment wrapText="1"/>
    </xf>
    <xf numFmtId="165" fontId="2" fillId="2" borderId="7" xfId="2" applyNumberFormat="1" applyFont="1" applyFill="1" applyBorder="1" applyAlignment="1">
      <alignment horizontal="right" vertical="center" wrapText="1"/>
    </xf>
    <xf numFmtId="3" fontId="24" fillId="0" borderId="4" xfId="0" applyNumberFormat="1" applyFont="1" applyBorder="1" applyAlignment="1">
      <alignment vertical="center" wrapText="1"/>
    </xf>
    <xf numFmtId="166" fontId="2" fillId="0" borderId="7" xfId="4" applyNumberFormat="1" applyFont="1" applyBorder="1" applyAlignment="1">
      <alignment horizontal="right" vertical="center" wrapText="1"/>
    </xf>
    <xf numFmtId="0" fontId="26" fillId="2" borderId="0" xfId="7" applyFont="1" applyFill="1"/>
    <xf numFmtId="0" fontId="26" fillId="2" borderId="0" xfId="0" applyFont="1" applyFill="1"/>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7" fillId="2" borderId="0" xfId="7" applyFont="1" applyFill="1"/>
    <xf numFmtId="0" fontId="27" fillId="2" borderId="0" xfId="0" applyFont="1" applyFill="1"/>
    <xf numFmtId="167" fontId="27" fillId="2" borderId="0" xfId="0" applyNumberFormat="1" applyFont="1" applyFill="1"/>
    <xf numFmtId="167" fontId="27" fillId="2" borderId="0" xfId="1" applyNumberFormat="1" applyFont="1" applyFill="1"/>
    <xf numFmtId="167" fontId="26" fillId="2" borderId="0" xfId="1" applyNumberFormat="1" applyFont="1" applyFill="1"/>
    <xf numFmtId="3" fontId="27" fillId="2" borderId="0" xfId="7" applyNumberFormat="1" applyFont="1" applyFill="1"/>
    <xf numFmtId="3" fontId="12" fillId="2" borderId="2" xfId="7" applyNumberFormat="1" applyFont="1" applyFill="1" applyBorder="1" applyAlignment="1">
      <alignment horizontal="right" vertical="center" wrapText="1"/>
    </xf>
    <xf numFmtId="0" fontId="27" fillId="2" borderId="0" xfId="0" applyFont="1" applyFill="1" applyBorder="1"/>
    <xf numFmtId="167" fontId="27" fillId="2" borderId="1" xfId="0" applyNumberFormat="1" applyFont="1" applyFill="1" applyBorder="1"/>
    <xf numFmtId="167" fontId="26" fillId="2" borderId="0" xfId="0" applyNumberFormat="1" applyFont="1" applyFill="1"/>
    <xf numFmtId="167" fontId="26" fillId="2" borderId="1" xfId="0" applyNumberFormat="1" applyFont="1" applyFill="1" applyBorder="1"/>
    <xf numFmtId="3" fontId="26" fillId="2" borderId="1" xfId="0" applyNumberFormat="1" applyFont="1" applyFill="1" applyBorder="1"/>
    <xf numFmtId="167" fontId="30" fillId="2" borderId="0" xfId="1" applyNumberFormat="1" applyFont="1" applyFill="1"/>
    <xf numFmtId="3" fontId="26" fillId="2" borderId="0" xfId="0" applyNumberFormat="1" applyFont="1" applyFill="1"/>
    <xf numFmtId="167" fontId="16" fillId="0" borderId="0" xfId="1" applyNumberFormat="1" applyFont="1"/>
    <xf numFmtId="167" fontId="16" fillId="0" borderId="0" xfId="1" applyNumberFormat="1" applyFont="1" applyAlignment="1">
      <alignment vertical="center"/>
    </xf>
    <xf numFmtId="167" fontId="23" fillId="0" borderId="0" xfId="1" applyNumberFormat="1" applyFont="1"/>
    <xf numFmtId="3" fontId="31" fillId="0" borderId="1" xfId="0" applyNumberFormat="1" applyFont="1" applyBorder="1" applyAlignment="1">
      <alignment vertical="center" wrapText="1"/>
    </xf>
    <xf numFmtId="165" fontId="2" fillId="0" borderId="4" xfId="2" applyNumberFormat="1" applyFont="1" applyFill="1" applyBorder="1" applyAlignment="1">
      <alignment horizontal="right" vertical="center" wrapText="1"/>
    </xf>
    <xf numFmtId="0" fontId="1" fillId="0" borderId="0" xfId="4" applyFont="1" applyAlignment="1">
      <alignment horizontal="left" vertical="top" wrapText="1"/>
    </xf>
    <xf numFmtId="0" fontId="25" fillId="0" borderId="0" xfId="4" applyFont="1" applyAlignment="1">
      <alignment horizontal="right" vertical="top" wrapText="1"/>
    </xf>
    <xf numFmtId="0" fontId="22" fillId="0" borderId="0" xfId="4" applyFont="1" applyAlignment="1">
      <alignment horizontal="center"/>
    </xf>
    <xf numFmtId="0" fontId="4" fillId="0" borderId="0" xfId="10" applyFont="1" applyAlignment="1">
      <alignment horizontal="center"/>
    </xf>
    <xf numFmtId="0" fontId="5" fillId="0" borderId="1" xfId="4" applyFont="1" applyBorder="1" applyAlignment="1">
      <alignment horizontal="center" vertical="center" wrapText="1"/>
    </xf>
    <xf numFmtId="0" fontId="27" fillId="2" borderId="3" xfId="0" applyFont="1" applyFill="1" applyBorder="1" applyAlignment="1">
      <alignment horizontal="center"/>
    </xf>
    <xf numFmtId="0" fontId="27" fillId="2" borderId="1" xfId="0" applyFont="1" applyFill="1" applyBorder="1" applyAlignment="1">
      <alignment horizontal="center"/>
    </xf>
  </cellXfs>
  <cellStyles count="11">
    <cellStyle name="Comma" xfId="1" builtinId="3"/>
    <cellStyle name="Comma 12" xfId="2"/>
    <cellStyle name="Comma 2 4" xfId="3"/>
    <cellStyle name="Normal" xfId="0" builtinId="0"/>
    <cellStyle name="Normal 13" xfId="4"/>
    <cellStyle name="Normal 2" xfId="5"/>
    <cellStyle name="Normal 2 3 3" xfId="6"/>
    <cellStyle name="Normal 2 4" xfId="7"/>
    <cellStyle name="Normal 4" xfId="8"/>
    <cellStyle name="Normal 4 2" xfId="9"/>
    <cellStyle name="Normal 5" xfId="1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381000</xdr:colOff>
      <xdr:row>1</xdr:row>
      <xdr:rowOff>0</xdr:rowOff>
    </xdr:from>
    <xdr:to>
      <xdr:col>1</xdr:col>
      <xdr:colOff>1495425</xdr:colOff>
      <xdr:row>1</xdr:row>
      <xdr:rowOff>0</xdr:rowOff>
    </xdr:to>
    <xdr:cxnSp macro="">
      <xdr:nvCxnSpPr>
        <xdr:cNvPr id="3" name="Straight Connector 2"/>
        <xdr:cNvCxnSpPr/>
      </xdr:nvCxnSpPr>
      <xdr:spPr>
        <a:xfrm>
          <a:off x="790575" y="200025"/>
          <a:ext cx="11144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UYEN\24.%20QUYET%20TOAN\Quyet%20toan%20nien%20do%202023\Bieu%20mau%20quyet%20toan%20-2023-0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VAY - TRA NO 2021"/>
      <sheetName val="60-342 (3)"/>
      <sheetName val="60-342 dong"/>
      <sheetName val="61-342 "/>
      <sheetName val="61-342  dong"/>
      <sheetName val="50-31"/>
      <sheetName val="62-342 "/>
      <sheetName val="62-342 dong"/>
      <sheetName val="63-342"/>
      <sheetName val="64-342"/>
      <sheetName val="70-342 "/>
      <sheetName val="65-342 (GỬI KBNN ĐỐI CHIẾU) (2"/>
      <sheetName val="66-342"/>
      <sheetName val="67-342 "/>
      <sheetName val="68-432"/>
      <sheetName val="69-TTra"/>
      <sheetName val="69-342 "/>
      <sheetName val="48-31"/>
      <sheetName val="49-31"/>
      <sheetName val="51-31"/>
      <sheetName val="52-31"/>
      <sheetName val="53-31"/>
      <sheetName val="54-31"/>
      <sheetName val="55-31"/>
      <sheetName val="56-31"/>
      <sheetName val="57-31"/>
      <sheetName val="58-31"/>
      <sheetName val="59-31"/>
      <sheetName val="60-31"/>
      <sheetName val="Bieu 61-31"/>
      <sheetName val="62.31-ĐT"/>
      <sheetName val="62 Dong"/>
      <sheetName val="62 Trieu"/>
      <sheetName val="63-31"/>
      <sheetName val="64-31"/>
    </sheetNames>
    <sheetDataSet>
      <sheetData sheetId="0"/>
      <sheetData sheetId="1"/>
      <sheetData sheetId="2"/>
      <sheetData sheetId="3"/>
      <sheetData sheetId="4">
        <row r="32">
          <cell r="H32">
            <v>0</v>
          </cell>
        </row>
        <row r="33">
          <cell r="H33">
            <v>0</v>
          </cell>
        </row>
        <row r="45">
          <cell r="H45">
            <v>0</v>
          </cell>
        </row>
        <row r="55">
          <cell r="H55">
            <v>0</v>
          </cell>
        </row>
      </sheetData>
      <sheetData sheetId="5">
        <row r="18">
          <cell r="F18">
            <v>10000000000</v>
          </cell>
          <cell r="G18">
            <v>0</v>
          </cell>
          <cell r="H1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x14ac:dyDescent="0.25"/>
  <sheetData/>
  <pageMargins left="0.7" right="0.7" top="0.75" bottom="0.75" header="0.3" footer="0.3"/>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tabSelected="1" zoomScale="90" zoomScaleNormal="90" workbookViewId="0">
      <selection activeCell="B15" sqref="B15"/>
    </sheetView>
  </sheetViews>
  <sheetFormatPr defaultColWidth="77.5703125" defaultRowHeight="15" x14ac:dyDescent="0.25"/>
  <cols>
    <col min="1" max="1" width="6.140625" style="3" customWidth="1"/>
    <col min="2" max="2" width="74.7109375" style="3" customWidth="1"/>
    <col min="3" max="6" width="16.7109375" style="3" customWidth="1"/>
    <col min="7" max="7" width="14" style="3" customWidth="1"/>
    <col min="8" max="8" width="21.42578125" style="3" customWidth="1"/>
    <col min="9" max="9" width="9.140625" style="3" customWidth="1"/>
    <col min="10" max="10" width="17.42578125" style="3" customWidth="1"/>
    <col min="11" max="11" width="16.7109375" style="3" customWidth="1"/>
    <col min="12" max="12" width="15" style="3" customWidth="1"/>
    <col min="13" max="13" width="16.28515625" style="3" customWidth="1"/>
    <col min="14" max="19" width="13.5703125" style="3" customWidth="1"/>
    <col min="20" max="203" width="9.140625" style="3" customWidth="1"/>
    <col min="204" max="204" width="6.140625" style="3" customWidth="1"/>
    <col min="205" max="16384" width="77.5703125" style="3"/>
  </cols>
  <sheetData>
    <row r="1" spans="1:33" ht="15.75" customHeight="1" x14ac:dyDescent="0.25">
      <c r="A1" s="73" t="s">
        <v>0</v>
      </c>
      <c r="B1" s="73"/>
      <c r="E1" s="74" t="s">
        <v>12</v>
      </c>
      <c r="F1" s="74"/>
    </row>
    <row r="2" spans="1:33" ht="7.5" customHeight="1" x14ac:dyDescent="0.25">
      <c r="A2" s="4"/>
    </row>
    <row r="3" spans="1:33" ht="18.75" x14ac:dyDescent="0.3">
      <c r="A3" s="75" t="s">
        <v>50</v>
      </c>
      <c r="B3" s="75"/>
      <c r="C3" s="75"/>
      <c r="D3" s="75"/>
      <c r="E3" s="75"/>
      <c r="F3" s="75"/>
    </row>
    <row r="4" spans="1:33" ht="15.75" x14ac:dyDescent="0.25">
      <c r="A4" s="76" t="s">
        <v>51</v>
      </c>
      <c r="B4" s="76"/>
      <c r="C4" s="76"/>
      <c r="D4" s="76"/>
      <c r="E4" s="76"/>
      <c r="F4" s="76"/>
    </row>
    <row r="5" spans="1:33" ht="3.75" customHeight="1" x14ac:dyDescent="0.25">
      <c r="A5" s="5"/>
      <c r="B5" s="5"/>
      <c r="C5" s="5"/>
      <c r="D5" s="5"/>
      <c r="E5" s="5"/>
      <c r="F5" s="5"/>
    </row>
    <row r="6" spans="1:33" x14ac:dyDescent="0.25">
      <c r="F6" s="6" t="s">
        <v>1</v>
      </c>
    </row>
    <row r="7" spans="1:33" s="7" customFormat="1" ht="29.25" customHeight="1" x14ac:dyDescent="0.25">
      <c r="A7" s="77" t="s">
        <v>2</v>
      </c>
      <c r="B7" s="77" t="s">
        <v>3</v>
      </c>
      <c r="C7" s="77" t="s">
        <v>48</v>
      </c>
      <c r="D7" s="77" t="s">
        <v>52</v>
      </c>
      <c r="E7" s="77" t="s">
        <v>49</v>
      </c>
      <c r="F7" s="77"/>
    </row>
    <row r="8" spans="1:33" s="7" customFormat="1" ht="28.5" x14ac:dyDescent="0.25">
      <c r="A8" s="77"/>
      <c r="B8" s="77"/>
      <c r="C8" s="77"/>
      <c r="D8" s="77"/>
      <c r="E8" s="8" t="s">
        <v>4</v>
      </c>
      <c r="F8" s="8" t="s">
        <v>5</v>
      </c>
      <c r="G8" s="7" t="s">
        <v>71</v>
      </c>
    </row>
    <row r="9" spans="1:33" ht="20.25" customHeight="1" x14ac:dyDescent="0.25">
      <c r="A9" s="1" t="s">
        <v>6</v>
      </c>
      <c r="B9" s="1" t="s">
        <v>7</v>
      </c>
      <c r="C9" s="1">
        <v>1</v>
      </c>
      <c r="D9" s="1">
        <v>2</v>
      </c>
      <c r="E9" s="1" t="s">
        <v>8</v>
      </c>
      <c r="F9" s="1">
        <v>4</v>
      </c>
    </row>
    <row r="10" spans="1:33" x14ac:dyDescent="0.25">
      <c r="A10" s="41" t="s">
        <v>6</v>
      </c>
      <c r="B10" s="42" t="s">
        <v>13</v>
      </c>
      <c r="C10" s="43">
        <v>88600000</v>
      </c>
      <c r="D10" s="43">
        <f>D11+D30+D31</f>
        <v>71629696.640442997</v>
      </c>
      <c r="E10" s="44">
        <f>D10/C10</f>
        <v>0.80846158736391649</v>
      </c>
      <c r="F10" s="44">
        <f>D10/G10</f>
        <v>1.1107091882685323</v>
      </c>
      <c r="G10" s="3">
        <v>64490055</v>
      </c>
      <c r="H10" s="50"/>
      <c r="I10" s="51"/>
      <c r="J10" s="78" t="s">
        <v>53</v>
      </c>
      <c r="K10" s="78"/>
      <c r="L10" s="78"/>
      <c r="M10" s="78"/>
      <c r="N10" s="78" t="s">
        <v>54</v>
      </c>
      <c r="O10" s="78"/>
      <c r="P10" s="78"/>
      <c r="Q10" s="78"/>
      <c r="R10" s="78" t="s">
        <v>55</v>
      </c>
      <c r="S10" s="78"/>
      <c r="T10" s="78"/>
      <c r="U10" s="78"/>
      <c r="V10" s="79" t="s">
        <v>56</v>
      </c>
      <c r="W10" s="79"/>
      <c r="X10" s="79"/>
      <c r="Y10" s="79"/>
      <c r="Z10" s="79" t="s">
        <v>57</v>
      </c>
      <c r="AA10" s="79"/>
      <c r="AB10" s="79"/>
      <c r="AC10" s="79"/>
      <c r="AD10" s="78" t="s">
        <v>58</v>
      </c>
      <c r="AE10" s="78"/>
      <c r="AF10" s="78"/>
      <c r="AG10" s="78"/>
    </row>
    <row r="11" spans="1:33" ht="22.5" x14ac:dyDescent="0.25">
      <c r="A11" s="10" t="s">
        <v>9</v>
      </c>
      <c r="B11" s="11" t="s">
        <v>14</v>
      </c>
      <c r="C11" s="12">
        <v>42000000</v>
      </c>
      <c r="D11" s="12">
        <v>30175174.361889001</v>
      </c>
      <c r="E11" s="9">
        <f>D11/C11</f>
        <v>0.71845653242592855</v>
      </c>
      <c r="F11" s="9">
        <f>D11/G11</f>
        <v>1.0960698834096769</v>
      </c>
      <c r="G11" s="3">
        <v>27530338</v>
      </c>
      <c r="H11" s="50"/>
      <c r="I11" s="51"/>
      <c r="J11" s="52" t="s">
        <v>53</v>
      </c>
      <c r="K11" s="52" t="s">
        <v>59</v>
      </c>
      <c r="L11" s="52" t="s">
        <v>60</v>
      </c>
      <c r="M11" s="52" t="s">
        <v>61</v>
      </c>
      <c r="N11" s="52" t="s">
        <v>53</v>
      </c>
      <c r="O11" s="53" t="s">
        <v>59</v>
      </c>
      <c r="P11" s="53" t="s">
        <v>60</v>
      </c>
      <c r="Q11" s="53" t="s">
        <v>61</v>
      </c>
      <c r="R11" s="52" t="s">
        <v>53</v>
      </c>
      <c r="S11" s="53" t="s">
        <v>59</v>
      </c>
      <c r="T11" s="53" t="s">
        <v>60</v>
      </c>
      <c r="U11" s="53" t="s">
        <v>61</v>
      </c>
      <c r="V11" s="52" t="s">
        <v>53</v>
      </c>
      <c r="W11" s="52" t="s">
        <v>59</v>
      </c>
      <c r="X11" s="52" t="s">
        <v>60</v>
      </c>
      <c r="Y11" s="52" t="s">
        <v>61</v>
      </c>
      <c r="Z11" s="52" t="s">
        <v>53</v>
      </c>
      <c r="AA11" s="52" t="s">
        <v>59</v>
      </c>
      <c r="AB11" s="52" t="s">
        <v>60</v>
      </c>
      <c r="AC11" s="52" t="s">
        <v>61</v>
      </c>
      <c r="AD11" s="52" t="s">
        <v>53</v>
      </c>
      <c r="AE11" s="52" t="s">
        <v>59</v>
      </c>
      <c r="AF11" s="52" t="s">
        <v>60</v>
      </c>
      <c r="AG11" s="52" t="s">
        <v>61</v>
      </c>
    </row>
    <row r="12" spans="1:33" x14ac:dyDescent="0.25">
      <c r="A12" s="13">
        <v>1</v>
      </c>
      <c r="B12" s="14" t="s">
        <v>15</v>
      </c>
      <c r="C12" s="15">
        <v>6008000</v>
      </c>
      <c r="D12" s="15">
        <v>3435939.1173839998</v>
      </c>
      <c r="E12" s="25">
        <f t="shared" ref="E12:E42" si="0">D12/C12</f>
        <v>0.57189399423834886</v>
      </c>
      <c r="F12" s="25">
        <f>D12/G12</f>
        <v>0.85495154543043184</v>
      </c>
      <c r="G12" s="3">
        <v>4018870</v>
      </c>
      <c r="H12" s="54"/>
      <c r="I12" s="55" t="s">
        <v>62</v>
      </c>
      <c r="J12" s="56">
        <f>SUM(K12:M12)</f>
        <v>2184603223666</v>
      </c>
      <c r="K12" s="56">
        <f t="shared" ref="K12:M14" si="1">O12+S12+W12+AA12+AE12</f>
        <v>1217847429724</v>
      </c>
      <c r="L12" s="56">
        <f t="shared" si="1"/>
        <v>929664977000</v>
      </c>
      <c r="M12" s="56">
        <f t="shared" si="1"/>
        <v>37090816942</v>
      </c>
      <c r="N12" s="57">
        <f>SUM(O12:Q12)</f>
        <v>427818112081</v>
      </c>
      <c r="O12" s="58">
        <v>425805173738</v>
      </c>
      <c r="P12" s="58">
        <v>2012938343</v>
      </c>
      <c r="Q12" s="58">
        <v>0</v>
      </c>
      <c r="R12" s="57">
        <f>SUM(S12:U12)</f>
        <v>87723321384</v>
      </c>
      <c r="S12" s="58">
        <v>83714543721</v>
      </c>
      <c r="T12" s="58">
        <v>4008777663</v>
      </c>
      <c r="U12" s="58">
        <f>'[1]61-342 '!H32</f>
        <v>0</v>
      </c>
      <c r="V12" s="57">
        <f>SUM(W12:Y12)</f>
        <v>612470272535</v>
      </c>
      <c r="W12" s="58">
        <v>610023975673</v>
      </c>
      <c r="X12" s="58">
        <v>2446296862</v>
      </c>
      <c r="Y12" s="58"/>
      <c r="Z12" s="57">
        <f>SUM(AA12:AC12)</f>
        <v>1056591517666</v>
      </c>
      <c r="AA12" s="58">
        <v>98303736592</v>
      </c>
      <c r="AB12" s="58">
        <v>921196964132</v>
      </c>
      <c r="AC12" s="58">
        <v>37090816942</v>
      </c>
      <c r="AD12" s="57">
        <f>SUM(AE12:AG12)</f>
        <v>0</v>
      </c>
      <c r="AE12" s="58"/>
      <c r="AF12" s="58"/>
      <c r="AG12" s="58"/>
    </row>
    <row r="13" spans="1:33" x14ac:dyDescent="0.25">
      <c r="A13" s="13">
        <v>2</v>
      </c>
      <c r="B13" s="14" t="s">
        <v>16</v>
      </c>
      <c r="C13" s="15">
        <v>17700000</v>
      </c>
      <c r="D13" s="15">
        <v>12370582.658415001</v>
      </c>
      <c r="E13" s="25">
        <f t="shared" si="0"/>
        <v>0.69890297505169496</v>
      </c>
      <c r="F13" s="25">
        <f t="shared" ref="F13:F42" si="2">D13/G13</f>
        <v>1.1106288330637395</v>
      </c>
      <c r="G13" s="3">
        <v>11138359</v>
      </c>
      <c r="H13" s="59"/>
      <c r="I13" s="55" t="s">
        <v>63</v>
      </c>
      <c r="J13" s="56">
        <f>SUM(K13:M13)</f>
        <v>2953060656437</v>
      </c>
      <c r="K13" s="56">
        <f t="shared" si="1"/>
        <v>2140387104758</v>
      </c>
      <c r="L13" s="56">
        <f t="shared" si="1"/>
        <v>812673551679</v>
      </c>
      <c r="M13" s="56">
        <f t="shared" si="1"/>
        <v>0</v>
      </c>
      <c r="N13" s="57">
        <f>SUM(O13:Q13)</f>
        <v>838196926858</v>
      </c>
      <c r="O13" s="57">
        <v>838180301169</v>
      </c>
      <c r="P13" s="57">
        <v>16625689</v>
      </c>
      <c r="Q13" s="57"/>
      <c r="R13" s="57">
        <f>SUM(S13:U13)</f>
        <v>107727708665</v>
      </c>
      <c r="S13" s="57">
        <v>100514673972</v>
      </c>
      <c r="T13" s="57">
        <v>7213034693</v>
      </c>
      <c r="U13" s="57">
        <f>'[1]61-342 '!H33</f>
        <v>0</v>
      </c>
      <c r="V13" s="57">
        <f>SUM(W13:Y13)</f>
        <v>1108893907852</v>
      </c>
      <c r="W13" s="57">
        <v>1108110530735</v>
      </c>
      <c r="X13" s="57">
        <v>783377117</v>
      </c>
      <c r="Y13" s="57"/>
      <c r="Z13" s="57">
        <f>SUM(AA13:AC13)</f>
        <v>898242113062</v>
      </c>
      <c r="AA13" s="57">
        <v>93581598882</v>
      </c>
      <c r="AB13" s="57">
        <v>804660514180</v>
      </c>
      <c r="AC13" s="57">
        <f>'[1]61-342 '!H55</f>
        <v>0</v>
      </c>
      <c r="AD13" s="57">
        <f>SUM(AE13:AG13)</f>
        <v>0</v>
      </c>
      <c r="AE13" s="57"/>
      <c r="AF13" s="57"/>
      <c r="AG13" s="57"/>
    </row>
    <row r="14" spans="1:33" x14ac:dyDescent="0.25">
      <c r="A14" s="13">
        <v>3</v>
      </c>
      <c r="B14" s="14" t="s">
        <v>17</v>
      </c>
      <c r="C14" s="15">
        <v>4512000</v>
      </c>
      <c r="D14" s="15">
        <v>3877265.250248</v>
      </c>
      <c r="E14" s="25">
        <f t="shared" si="0"/>
        <v>0.85932297212943265</v>
      </c>
      <c r="F14" s="25">
        <f t="shared" si="2"/>
        <v>1.2420416429475474</v>
      </c>
      <c r="G14" s="3">
        <v>3121687</v>
      </c>
      <c r="H14" s="59"/>
      <c r="I14" s="55" t="s">
        <v>64</v>
      </c>
      <c r="J14" s="56">
        <f>SUM(K14:M14)</f>
        <v>3906387361194</v>
      </c>
      <c r="K14" s="56">
        <f t="shared" si="1"/>
        <v>3891138683741</v>
      </c>
      <c r="L14" s="56">
        <f t="shared" si="1"/>
        <v>14448917563</v>
      </c>
      <c r="M14" s="56">
        <f t="shared" si="1"/>
        <v>799759890</v>
      </c>
      <c r="N14" s="57">
        <f>SUM(O14:Q14)</f>
        <v>25786515797</v>
      </c>
      <c r="O14" s="57">
        <v>25786515797</v>
      </c>
      <c r="P14" s="57"/>
      <c r="Q14" s="57"/>
      <c r="R14" s="57">
        <f>SUM(S14:U14)</f>
        <v>6459268</v>
      </c>
      <c r="S14" s="57">
        <v>6459268</v>
      </c>
      <c r="T14" s="57">
        <v>0</v>
      </c>
      <c r="U14" s="57">
        <v>0</v>
      </c>
      <c r="V14" s="57">
        <f>SUM(W14:Y14)</f>
        <v>3863431264226</v>
      </c>
      <c r="W14" s="57">
        <v>3863399897874</v>
      </c>
      <c r="X14" s="57">
        <v>31366352</v>
      </c>
      <c r="Y14" s="57">
        <f>'[1]61-342 '!H45</f>
        <v>0</v>
      </c>
      <c r="Z14" s="57">
        <f>SUM(AA14:AC14)</f>
        <v>17163121903</v>
      </c>
      <c r="AA14" s="57">
        <v>1945810802</v>
      </c>
      <c r="AB14" s="57">
        <v>14417551211</v>
      </c>
      <c r="AC14" s="57">
        <v>799759890</v>
      </c>
      <c r="AD14" s="57">
        <f>SUM(AE14:AG14)</f>
        <v>0</v>
      </c>
      <c r="AE14" s="57"/>
      <c r="AF14" s="57"/>
      <c r="AG14" s="57"/>
    </row>
    <row r="15" spans="1:33" x14ac:dyDescent="0.25">
      <c r="A15" s="13">
        <v>4</v>
      </c>
      <c r="B15" s="14" t="s">
        <v>18</v>
      </c>
      <c r="C15" s="15">
        <v>4000000</v>
      </c>
      <c r="D15" s="15">
        <v>3262249.168362</v>
      </c>
      <c r="E15" s="25">
        <f t="shared" si="0"/>
        <v>0.81556229209050002</v>
      </c>
      <c r="F15" s="25">
        <f t="shared" si="2"/>
        <v>1.1052735574730539</v>
      </c>
      <c r="G15" s="3">
        <v>2951531</v>
      </c>
      <c r="H15" s="59"/>
      <c r="I15" s="55" t="s">
        <v>65</v>
      </c>
      <c r="J15" s="56">
        <v>1695997688014</v>
      </c>
      <c r="K15" s="56"/>
      <c r="L15" s="56"/>
      <c r="M15" s="56">
        <f>Q15+U15+Y15+AC15+AG15</f>
        <v>0</v>
      </c>
      <c r="N15" s="57">
        <f>SUM(O15:Q15)</f>
        <v>0</v>
      </c>
      <c r="O15" s="60"/>
      <c r="P15" s="60"/>
      <c r="Q15" s="60"/>
      <c r="R15" s="60"/>
      <c r="S15" s="60"/>
      <c r="T15" s="60"/>
      <c r="U15" s="60"/>
      <c r="V15" s="60"/>
      <c r="W15" s="60"/>
      <c r="X15" s="60"/>
      <c r="Y15" s="60"/>
      <c r="Z15" s="60"/>
      <c r="AA15" s="60"/>
      <c r="AB15" s="60"/>
      <c r="AC15" s="60"/>
      <c r="AD15" s="60"/>
      <c r="AE15" s="60"/>
      <c r="AF15" s="60"/>
      <c r="AG15" s="60"/>
    </row>
    <row r="16" spans="1:33" x14ac:dyDescent="0.25">
      <c r="A16" s="13">
        <v>5</v>
      </c>
      <c r="B16" s="14" t="s">
        <v>19</v>
      </c>
      <c r="C16" s="15">
        <v>800000</v>
      </c>
      <c r="D16" s="15">
        <v>517752.406915</v>
      </c>
      <c r="E16" s="25">
        <f t="shared" si="0"/>
        <v>0.64719050864375005</v>
      </c>
      <c r="F16" s="25">
        <f t="shared" si="2"/>
        <v>0.93001506503339237</v>
      </c>
      <c r="G16" s="3">
        <v>556714</v>
      </c>
      <c r="H16" s="59"/>
      <c r="I16" s="61" t="s">
        <v>66</v>
      </c>
      <c r="J16" s="56">
        <v>161587354965</v>
      </c>
      <c r="K16" s="56">
        <v>101313454369</v>
      </c>
      <c r="L16" s="56">
        <v>0</v>
      </c>
      <c r="M16" s="56"/>
      <c r="N16" s="57">
        <f>SUM(O16:Q16)</f>
        <v>0</v>
      </c>
      <c r="O16" s="58"/>
      <c r="P16" s="58"/>
      <c r="Q16" s="58"/>
      <c r="R16" s="57">
        <f>SUM(S16:U16)</f>
        <v>0</v>
      </c>
      <c r="S16" s="58"/>
      <c r="T16" s="58"/>
      <c r="U16" s="58"/>
      <c r="V16" s="57">
        <f>SUM(W16:Y16)</f>
        <v>0</v>
      </c>
      <c r="W16" s="58"/>
      <c r="X16" s="58"/>
      <c r="Y16" s="58"/>
      <c r="Z16" s="57">
        <f>SUM(AA16:AC16)</f>
        <v>0</v>
      </c>
      <c r="AA16" s="58"/>
      <c r="AB16" s="58"/>
      <c r="AC16" s="58"/>
      <c r="AD16" s="57"/>
      <c r="AE16" s="58"/>
      <c r="AF16" s="58">
        <v>0</v>
      </c>
      <c r="AG16" s="58">
        <v>0</v>
      </c>
    </row>
    <row r="17" spans="1:33" x14ac:dyDescent="0.25">
      <c r="A17" s="13">
        <v>6</v>
      </c>
      <c r="B17" s="14" t="s">
        <v>20</v>
      </c>
      <c r="C17" s="15">
        <v>610000</v>
      </c>
      <c r="D17" s="15">
        <v>437350.44310700003</v>
      </c>
      <c r="E17" s="25">
        <f t="shared" si="0"/>
        <v>0.71696793951967219</v>
      </c>
      <c r="F17" s="25">
        <f t="shared" si="2"/>
        <v>1.0289702851916422</v>
      </c>
      <c r="G17" s="3">
        <v>425037</v>
      </c>
      <c r="H17" s="59" t="s">
        <v>67</v>
      </c>
      <c r="I17" s="61" t="s">
        <v>68</v>
      </c>
      <c r="J17" s="62">
        <f>SUM(J12:J16)</f>
        <v>10901636284276</v>
      </c>
      <c r="K17" s="62">
        <f>SUM(K12:K16)</f>
        <v>7350686672592</v>
      </c>
      <c r="L17" s="62">
        <f>SUM(L12:L16)</f>
        <v>1756787446242</v>
      </c>
      <c r="M17" s="62">
        <f>SUM(M12:M16)</f>
        <v>37890576832</v>
      </c>
      <c r="N17" s="56">
        <f>SUM(N12:N16)</f>
        <v>1291801554736</v>
      </c>
      <c r="O17" s="63"/>
      <c r="P17" s="63"/>
      <c r="Q17" s="63"/>
      <c r="R17" s="56">
        <f>SUM(R12:R16)</f>
        <v>195457489317</v>
      </c>
      <c r="S17" s="63"/>
      <c r="T17" s="63"/>
      <c r="U17" s="63"/>
      <c r="V17" s="56">
        <f>SUM(V12:V16)</f>
        <v>5584795444613</v>
      </c>
      <c r="W17" s="63"/>
      <c r="X17" s="63"/>
      <c r="Y17" s="63"/>
      <c r="Z17" s="56">
        <f>SUM(Z12:Z16)</f>
        <v>1971996752631</v>
      </c>
      <c r="AA17" s="63"/>
      <c r="AB17" s="63"/>
      <c r="AC17" s="63"/>
      <c r="AD17" s="56"/>
      <c r="AE17" s="63"/>
      <c r="AF17" s="63"/>
      <c r="AG17" s="63"/>
    </row>
    <row r="18" spans="1:33" x14ac:dyDescent="0.25">
      <c r="A18" s="13">
        <v>7</v>
      </c>
      <c r="B18" s="14" t="s">
        <v>21</v>
      </c>
      <c r="C18" s="15">
        <v>1500000</v>
      </c>
      <c r="D18" s="15">
        <v>1369830.7626459999</v>
      </c>
      <c r="E18" s="25">
        <f t="shared" si="0"/>
        <v>0.9132205084306666</v>
      </c>
      <c r="F18" s="25">
        <f t="shared" si="2"/>
        <v>1.1924097335688271</v>
      </c>
      <c r="G18" s="3">
        <v>1148792</v>
      </c>
      <c r="H18" s="59" t="s">
        <v>69</v>
      </c>
      <c r="I18" s="51"/>
      <c r="J18" s="64">
        <v>16294133579294</v>
      </c>
      <c r="K18" s="65">
        <f>'[1]61-342  dong'!F18</f>
        <v>10000000000</v>
      </c>
      <c r="L18" s="65">
        <f>'[1]61-342  dong'!G18</f>
        <v>0</v>
      </c>
      <c r="M18" s="65">
        <f>'[1]61-342  dong'!H18</f>
        <v>0</v>
      </c>
      <c r="N18" s="56"/>
      <c r="O18" s="58"/>
      <c r="P18" s="58"/>
      <c r="Q18" s="58"/>
      <c r="R18" s="56"/>
      <c r="S18" s="58"/>
      <c r="T18" s="58"/>
      <c r="U18" s="58"/>
      <c r="V18" s="57"/>
      <c r="W18" s="58"/>
      <c r="X18" s="58"/>
      <c r="Y18" s="58"/>
      <c r="Z18" s="56"/>
      <c r="AA18" s="63"/>
      <c r="AB18" s="63"/>
      <c r="AC18" s="63"/>
      <c r="AD18" s="57"/>
      <c r="AE18" s="58"/>
      <c r="AF18" s="58"/>
      <c r="AG18" s="58"/>
    </row>
    <row r="19" spans="1:33" x14ac:dyDescent="0.25">
      <c r="A19" s="13">
        <v>8</v>
      </c>
      <c r="B19" s="14" t="s">
        <v>22</v>
      </c>
      <c r="C19" s="15">
        <v>4075000</v>
      </c>
      <c r="D19" s="72">
        <f>SUM(D20:D24)</f>
        <v>2538618.3561650002</v>
      </c>
      <c r="E19" s="25">
        <f t="shared" si="0"/>
        <v>0.62297382973374238</v>
      </c>
      <c r="F19" s="25">
        <f t="shared" si="2"/>
        <v>1.2938825963524254</v>
      </c>
      <c r="G19" s="3">
        <v>1962016</v>
      </c>
      <c r="H19" s="59" t="s">
        <v>70</v>
      </c>
      <c r="I19" s="51"/>
      <c r="J19" s="64">
        <f>J18-J17</f>
        <v>5392497295018</v>
      </c>
      <c r="K19" s="64">
        <f>K18-K17</f>
        <v>-7340686672592</v>
      </c>
      <c r="L19" s="64">
        <f>L18-L17</f>
        <v>-1756787446242</v>
      </c>
      <c r="M19" s="64">
        <f>M18-M17</f>
        <v>-37890576832</v>
      </c>
      <c r="N19" s="56"/>
      <c r="O19" s="58"/>
      <c r="P19" s="58"/>
      <c r="Q19" s="58"/>
      <c r="R19" s="56"/>
      <c r="S19" s="58"/>
      <c r="T19" s="58"/>
      <c r="U19" s="58"/>
      <c r="V19" s="57"/>
      <c r="W19" s="58"/>
      <c r="X19" s="58"/>
      <c r="Y19" s="58"/>
      <c r="Z19" s="57"/>
      <c r="AA19" s="58"/>
      <c r="AB19" s="58"/>
      <c r="AC19" s="58"/>
      <c r="AD19" s="57"/>
      <c r="AE19" s="58"/>
      <c r="AF19" s="58"/>
      <c r="AG19" s="58"/>
    </row>
    <row r="20" spans="1:33" s="19" customFormat="1" x14ac:dyDescent="0.25">
      <c r="A20" s="16" t="s">
        <v>23</v>
      </c>
      <c r="B20" s="17" t="s">
        <v>24</v>
      </c>
      <c r="C20" s="18">
        <v>0</v>
      </c>
      <c r="D20" s="18">
        <v>61.615121000000002</v>
      </c>
      <c r="E20" s="9"/>
      <c r="F20" s="25">
        <f t="shared" si="2"/>
        <v>0.91962867164179107</v>
      </c>
      <c r="G20" s="19">
        <v>67</v>
      </c>
      <c r="H20" s="66"/>
      <c r="I20" s="51"/>
      <c r="J20" s="67"/>
      <c r="K20" s="51"/>
      <c r="L20" s="51"/>
      <c r="M20" s="51"/>
      <c r="N20" s="57"/>
      <c r="O20" s="58"/>
      <c r="P20" s="58"/>
      <c r="Q20" s="58"/>
      <c r="R20" s="57"/>
      <c r="S20" s="58"/>
      <c r="T20" s="58"/>
      <c r="U20" s="58"/>
      <c r="V20" s="57"/>
      <c r="W20" s="58"/>
      <c r="X20" s="58"/>
      <c r="Y20" s="58"/>
      <c r="Z20" s="57"/>
      <c r="AA20" s="58"/>
      <c r="AB20" s="58"/>
      <c r="AC20" s="58"/>
      <c r="AD20" s="57"/>
      <c r="AE20" s="58"/>
      <c r="AF20" s="58"/>
      <c r="AG20" s="58"/>
    </row>
    <row r="21" spans="1:33" s="19" customFormat="1" x14ac:dyDescent="0.25">
      <c r="A21" s="16" t="s">
        <v>23</v>
      </c>
      <c r="B21" s="17" t="s">
        <v>25</v>
      </c>
      <c r="C21" s="18">
        <v>75000</v>
      </c>
      <c r="D21" s="18">
        <v>85075.814928000007</v>
      </c>
      <c r="E21" s="25">
        <f t="shared" si="0"/>
        <v>1.1343441990400001</v>
      </c>
      <c r="F21" s="25">
        <f t="shared" si="2"/>
        <v>1.1989939529849485</v>
      </c>
      <c r="G21" s="19">
        <v>70956</v>
      </c>
      <c r="H21" s="68"/>
    </row>
    <row r="22" spans="1:33" s="19" customFormat="1" x14ac:dyDescent="0.25">
      <c r="A22" s="16" t="s">
        <v>23</v>
      </c>
      <c r="B22" s="20" t="s">
        <v>26</v>
      </c>
      <c r="C22" s="21">
        <v>2000000</v>
      </c>
      <c r="D22" s="21">
        <v>1742125.1839360001</v>
      </c>
      <c r="E22" s="25">
        <f t="shared" si="0"/>
        <v>0.87106259196800007</v>
      </c>
      <c r="F22" s="25">
        <f t="shared" si="2"/>
        <v>1.4332509950061951</v>
      </c>
      <c r="G22" s="19">
        <v>1215506</v>
      </c>
      <c r="H22" s="68"/>
    </row>
    <row r="23" spans="1:33" s="19" customFormat="1" x14ac:dyDescent="0.25">
      <c r="A23" s="16" t="s">
        <v>23</v>
      </c>
      <c r="B23" s="17" t="s">
        <v>27</v>
      </c>
      <c r="C23" s="18">
        <v>2000000</v>
      </c>
      <c r="D23" s="18">
        <v>709282.41608999996</v>
      </c>
      <c r="E23" s="25">
        <f t="shared" si="0"/>
        <v>0.35464120804499999</v>
      </c>
      <c r="F23" s="25">
        <f t="shared" si="2"/>
        <v>1.0615632382746962</v>
      </c>
      <c r="G23" s="19">
        <v>668149</v>
      </c>
      <c r="H23" s="68"/>
    </row>
    <row r="24" spans="1:33" s="19" customFormat="1" x14ac:dyDescent="0.25">
      <c r="A24" s="16" t="s">
        <v>23</v>
      </c>
      <c r="B24" s="17" t="s">
        <v>28</v>
      </c>
      <c r="C24" s="18">
        <v>0</v>
      </c>
      <c r="D24" s="18">
        <v>2073.32609</v>
      </c>
      <c r="E24" s="9"/>
      <c r="F24" s="25">
        <f t="shared" si="2"/>
        <v>0.28254648269283184</v>
      </c>
      <c r="G24" s="19">
        <v>7338</v>
      </c>
      <c r="H24" s="68"/>
    </row>
    <row r="25" spans="1:33" s="7" customFormat="1" x14ac:dyDescent="0.25">
      <c r="A25" s="2">
        <v>9</v>
      </c>
      <c r="B25" s="22" t="s">
        <v>29</v>
      </c>
      <c r="C25" s="15">
        <v>72400</v>
      </c>
      <c r="D25" s="15">
        <v>39742.915083</v>
      </c>
      <c r="E25" s="25">
        <f t="shared" si="0"/>
        <v>0.5489352912016574</v>
      </c>
      <c r="F25" s="25">
        <f t="shared" si="2"/>
        <v>0.37648527498271173</v>
      </c>
      <c r="G25" s="7">
        <v>105563</v>
      </c>
      <c r="H25" s="69"/>
    </row>
    <row r="26" spans="1:33" s="7" customFormat="1" ht="30" x14ac:dyDescent="0.25">
      <c r="A26" s="2">
        <v>10</v>
      </c>
      <c r="B26" s="22" t="s">
        <v>30</v>
      </c>
      <c r="C26" s="15">
        <v>120000</v>
      </c>
      <c r="D26" s="15">
        <v>59971.421715999997</v>
      </c>
      <c r="E26" s="25">
        <f t="shared" si="0"/>
        <v>0.49976184763333331</v>
      </c>
      <c r="F26" s="25">
        <f t="shared" si="2"/>
        <v>0.49198439433292041</v>
      </c>
      <c r="G26" s="7">
        <v>121897</v>
      </c>
      <c r="H26" s="69"/>
    </row>
    <row r="27" spans="1:33" x14ac:dyDescent="0.25">
      <c r="A27" s="13">
        <v>11</v>
      </c>
      <c r="B27" s="14" t="s">
        <v>31</v>
      </c>
      <c r="C27" s="15">
        <v>2000000</v>
      </c>
      <c r="D27" s="15">
        <v>1534335.513419</v>
      </c>
      <c r="E27" s="25">
        <f t="shared" si="0"/>
        <v>0.76716775670949999</v>
      </c>
      <c r="F27" s="25">
        <f t="shared" si="2"/>
        <v>1.0926082157130272</v>
      </c>
      <c r="G27" s="3">
        <v>1404287</v>
      </c>
      <c r="H27" s="68"/>
    </row>
    <row r="28" spans="1:33" x14ac:dyDescent="0.25">
      <c r="A28" s="13">
        <v>12</v>
      </c>
      <c r="B28" s="14" t="s">
        <v>32</v>
      </c>
      <c r="C28" s="15">
        <v>2600</v>
      </c>
      <c r="D28" s="15">
        <v>2089.4584500000001</v>
      </c>
      <c r="E28" s="25">
        <f t="shared" si="0"/>
        <v>0.80363786538461546</v>
      </c>
      <c r="F28" s="25">
        <f t="shared" si="2"/>
        <v>1.0021383453237411</v>
      </c>
      <c r="G28" s="3">
        <v>2085</v>
      </c>
      <c r="H28" s="68"/>
    </row>
    <row r="29" spans="1:33" x14ac:dyDescent="0.25">
      <c r="A29" s="13">
        <v>13</v>
      </c>
      <c r="B29" s="14" t="s">
        <v>33</v>
      </c>
      <c r="C29" s="15">
        <v>600000</v>
      </c>
      <c r="D29" s="15">
        <v>729446.88997899997</v>
      </c>
      <c r="E29" s="25">
        <f t="shared" si="0"/>
        <v>1.2157448166316667</v>
      </c>
      <c r="F29" s="25">
        <f t="shared" si="2"/>
        <v>1.2719213425963383</v>
      </c>
      <c r="G29" s="3">
        <v>573500</v>
      </c>
      <c r="H29" s="68"/>
    </row>
    <row r="30" spans="1:33" s="38" customFormat="1" ht="14.25" x14ac:dyDescent="0.2">
      <c r="A30" s="10" t="s">
        <v>34</v>
      </c>
      <c r="B30" s="11" t="s">
        <v>35</v>
      </c>
      <c r="C30" s="37">
        <v>28600000</v>
      </c>
      <c r="D30" s="12">
        <v>25812197.255305</v>
      </c>
      <c r="E30" s="9">
        <f t="shared" si="0"/>
        <v>0.90252437955611886</v>
      </c>
      <c r="F30" s="9">
        <f>D30/G30</f>
        <v>1.0530220304095932</v>
      </c>
      <c r="G30" s="38">
        <v>24512495</v>
      </c>
      <c r="H30" s="70"/>
    </row>
    <row r="31" spans="1:33" s="38" customFormat="1" ht="14.25" x14ac:dyDescent="0.2">
      <c r="A31" s="10" t="s">
        <v>10</v>
      </c>
      <c r="B31" s="11" t="s">
        <v>36</v>
      </c>
      <c r="C31" s="12">
        <v>18000000</v>
      </c>
      <c r="D31" s="12">
        <v>15642325.023249</v>
      </c>
      <c r="E31" s="9">
        <f t="shared" si="0"/>
        <v>0.86901805684716671</v>
      </c>
      <c r="F31" s="9">
        <f t="shared" si="2"/>
        <v>1.2566920573320697</v>
      </c>
      <c r="G31" s="38">
        <v>12447222</v>
      </c>
      <c r="H31" s="70"/>
    </row>
    <row r="32" spans="1:33" x14ac:dyDescent="0.25">
      <c r="A32" s="13">
        <v>1</v>
      </c>
      <c r="B32" s="35" t="s">
        <v>37</v>
      </c>
      <c r="C32" s="36">
        <v>11134000</v>
      </c>
      <c r="D32" s="15">
        <v>11427928.509664999</v>
      </c>
      <c r="E32" s="25">
        <f t="shared" si="0"/>
        <v>1.0263991835517334</v>
      </c>
      <c r="F32" s="25">
        <f t="shared" si="2"/>
        <v>1.3061391334516119</v>
      </c>
      <c r="G32" s="3">
        <v>8749396</v>
      </c>
      <c r="H32" s="68"/>
    </row>
    <row r="33" spans="1:9" x14ac:dyDescent="0.25">
      <c r="A33" s="13">
        <v>2</v>
      </c>
      <c r="B33" s="35" t="s">
        <v>38</v>
      </c>
      <c r="C33" s="36">
        <v>2800000</v>
      </c>
      <c r="D33" s="48">
        <v>2040149.843073</v>
      </c>
      <c r="E33" s="25">
        <f t="shared" si="0"/>
        <v>0.72862494395464283</v>
      </c>
      <c r="F33" s="25">
        <f t="shared" si="2"/>
        <v>1.2204035548659717</v>
      </c>
      <c r="G33" s="3">
        <v>1671701</v>
      </c>
      <c r="H33" s="68"/>
    </row>
    <row r="34" spans="1:9" x14ac:dyDescent="0.25">
      <c r="A34" s="13">
        <v>3</v>
      </c>
      <c r="B34" s="35" t="s">
        <v>39</v>
      </c>
      <c r="C34" s="36">
        <v>1900000</v>
      </c>
      <c r="D34" s="15">
        <v>2037314.317452</v>
      </c>
      <c r="E34" s="25">
        <f t="shared" si="0"/>
        <v>1.0722706933957895</v>
      </c>
      <c r="F34" s="25">
        <f t="shared" si="2"/>
        <v>1.1083419746290319</v>
      </c>
      <c r="G34" s="3">
        <v>1838164</v>
      </c>
      <c r="H34" s="68"/>
    </row>
    <row r="35" spans="1:9" x14ac:dyDescent="0.25">
      <c r="A35" s="13">
        <v>4</v>
      </c>
      <c r="B35" s="35" t="s">
        <v>46</v>
      </c>
      <c r="C35" s="36">
        <v>2000000</v>
      </c>
      <c r="D35" s="15">
        <v>31438.703974</v>
      </c>
      <c r="E35" s="25">
        <f t="shared" si="0"/>
        <v>1.5719351986999999E-2</v>
      </c>
      <c r="F35" s="25">
        <f t="shared" si="2"/>
        <v>0.36603450895331235</v>
      </c>
      <c r="G35" s="3">
        <v>85890</v>
      </c>
      <c r="H35" s="68"/>
    </row>
    <row r="36" spans="1:9" x14ac:dyDescent="0.25">
      <c r="A36" s="13">
        <v>5</v>
      </c>
      <c r="B36" s="35" t="s">
        <v>40</v>
      </c>
      <c r="C36" s="36">
        <v>156000</v>
      </c>
      <c r="D36" s="15">
        <v>104725.88378400001</v>
      </c>
      <c r="E36" s="25">
        <f t="shared" si="0"/>
        <v>0.67131976784615388</v>
      </c>
      <c r="F36" s="25">
        <f t="shared" si="2"/>
        <v>1.1240180290433719</v>
      </c>
      <c r="G36" s="3">
        <v>93171</v>
      </c>
      <c r="H36" s="68"/>
    </row>
    <row r="37" spans="1:9" ht="15" customHeight="1" x14ac:dyDescent="0.25">
      <c r="A37" s="13">
        <v>6</v>
      </c>
      <c r="B37" s="35" t="s">
        <v>41</v>
      </c>
      <c r="C37" s="36">
        <v>10000</v>
      </c>
      <c r="D37" s="15">
        <v>767.76530100000002</v>
      </c>
      <c r="E37" s="25">
        <f t="shared" si="0"/>
        <v>7.6776530100000004E-2</v>
      </c>
      <c r="F37" s="25">
        <f t="shared" si="2"/>
        <v>1.4404602270168856</v>
      </c>
      <c r="G37" s="3">
        <v>533</v>
      </c>
      <c r="H37" s="68"/>
      <c r="I37" s="71"/>
    </row>
    <row r="38" spans="1:9" ht="15" hidden="1" customHeight="1" x14ac:dyDescent="0.25">
      <c r="A38" s="13">
        <v>7</v>
      </c>
      <c r="B38" s="35" t="s">
        <v>47</v>
      </c>
      <c r="C38" s="36"/>
      <c r="D38" s="15"/>
      <c r="E38" s="9" t="e">
        <f t="shared" si="0"/>
        <v>#DIV/0!</v>
      </c>
      <c r="F38" s="25">
        <f t="shared" si="2"/>
        <v>0</v>
      </c>
      <c r="G38" s="3">
        <v>8367</v>
      </c>
      <c r="H38" s="68"/>
    </row>
    <row r="39" spans="1:9" s="38" customFormat="1" x14ac:dyDescent="0.2">
      <c r="A39" s="10" t="s">
        <v>11</v>
      </c>
      <c r="B39" s="11" t="s">
        <v>42</v>
      </c>
      <c r="C39" s="39"/>
      <c r="D39" s="12">
        <v>0</v>
      </c>
      <c r="E39" s="9"/>
      <c r="F39" s="25"/>
      <c r="G39" s="38">
        <v>0</v>
      </c>
      <c r="H39" s="70"/>
      <c r="I39" s="71"/>
    </row>
    <row r="40" spans="1:9" s="40" customFormat="1" ht="14.25" x14ac:dyDescent="0.2">
      <c r="A40" s="26" t="s">
        <v>7</v>
      </c>
      <c r="B40" s="27" t="s">
        <v>43</v>
      </c>
      <c r="C40" s="28">
        <v>22889780</v>
      </c>
      <c r="D40" s="28">
        <v>16294133.579294</v>
      </c>
      <c r="E40" s="9">
        <f t="shared" si="0"/>
        <v>0.71185190855019143</v>
      </c>
      <c r="F40" s="9">
        <f t="shared" si="2"/>
        <v>1.0952667628446937</v>
      </c>
      <c r="G40" s="40">
        <v>14876863</v>
      </c>
    </row>
    <row r="41" spans="1:9" s="29" customFormat="1" x14ac:dyDescent="0.25">
      <c r="A41" s="30">
        <v>1</v>
      </c>
      <c r="B41" s="31" t="s">
        <v>44</v>
      </c>
      <c r="C41" s="32">
        <v>15342600</v>
      </c>
      <c r="D41" s="33">
        <f>D40-D42</f>
        <v>10901636.284276001</v>
      </c>
      <c r="E41" s="25">
        <f t="shared" si="0"/>
        <v>0.71054686195794725</v>
      </c>
      <c r="F41" s="25">
        <f t="shared" si="2"/>
        <v>1.0469189222355157</v>
      </c>
      <c r="G41" s="29">
        <v>10413066.430204</v>
      </c>
    </row>
    <row r="42" spans="1:9" s="29" customFormat="1" x14ac:dyDescent="0.25">
      <c r="A42" s="45">
        <v>2</v>
      </c>
      <c r="B42" s="46" t="s">
        <v>45</v>
      </c>
      <c r="C42" s="34">
        <v>7547180</v>
      </c>
      <c r="D42" s="47">
        <v>5392497.2950179996</v>
      </c>
      <c r="E42" s="49">
        <f t="shared" si="0"/>
        <v>0.71450492700823354</v>
      </c>
      <c r="F42" s="49">
        <f t="shared" si="2"/>
        <v>1.2080517583408696</v>
      </c>
      <c r="G42" s="29">
        <v>4463796.5697959997</v>
      </c>
    </row>
    <row r="43" spans="1:9" ht="15.75" x14ac:dyDescent="0.25">
      <c r="A43" s="23"/>
      <c r="C43" s="24"/>
    </row>
  </sheetData>
  <mergeCells count="15">
    <mergeCell ref="AD10:AG10"/>
    <mergeCell ref="J10:M10"/>
    <mergeCell ref="N10:Q10"/>
    <mergeCell ref="R10:U10"/>
    <mergeCell ref="V10:Y10"/>
    <mergeCell ref="Z10:AC10"/>
    <mergeCell ref="A1:B1"/>
    <mergeCell ref="E1:F1"/>
    <mergeCell ref="A3:F3"/>
    <mergeCell ref="A4:F4"/>
    <mergeCell ref="A7:A8"/>
    <mergeCell ref="B7:B8"/>
    <mergeCell ref="C7:C8"/>
    <mergeCell ref="D7:D8"/>
    <mergeCell ref="E7:F7"/>
  </mergeCells>
  <pageMargins left="0.51181102362204722" right="0.39370078740157483" top="0.19685039370078741" bottom="0.19685039370078741"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2024-10-21T08:26:28Z</dcterms:modified>
</cp:coreProperties>
</file>