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650" tabRatio="599" firstSheet="1" activeTab="1"/>
  </bookViews>
  <sheets>
    <sheet name="XXXXXXXXX" sheetId="4" state="veryHidden" r:id="rId1"/>
    <sheet name="60" sheetId="2" r:id="rId2"/>
  </sheets>
  <externalReferences>
    <externalReference r:id="rId3"/>
    <externalReference r:id="rId4"/>
  </externalReferences>
  <definedNames>
    <definedName name="_xlnm.Print_Titles" localSheetId="1">'60'!$7:$8</definedName>
  </definedNames>
  <calcPr calcId="162913" iterateDelta="1E-4"/>
</workbook>
</file>

<file path=xl/calcChain.xml><?xml version="1.0" encoding="utf-8"?>
<calcChain xmlns="http://schemas.openxmlformats.org/spreadsheetml/2006/main">
  <c r="D40" i="2" l="1"/>
  <c r="D29" i="2"/>
  <c r="D28" i="2"/>
  <c r="D27" i="2"/>
  <c r="F27" i="2" s="1"/>
  <c r="D26" i="2"/>
  <c r="D25" i="2"/>
  <c r="D24" i="2"/>
  <c r="D23" i="2"/>
  <c r="E23" i="2" s="1"/>
  <c r="D22" i="2"/>
  <c r="D21" i="2"/>
  <c r="D18" i="2"/>
  <c r="D17" i="2"/>
  <c r="E17" i="2" s="1"/>
  <c r="D16" i="2"/>
  <c r="D15" i="2"/>
  <c r="D14" i="2"/>
  <c r="D13" i="2"/>
  <c r="E13" i="2" s="1"/>
  <c r="D12" i="2"/>
  <c r="F37" i="2"/>
  <c r="D42" i="2"/>
  <c r="F42" i="2"/>
  <c r="E24" i="2"/>
  <c r="F36" i="2"/>
  <c r="F35" i="2"/>
  <c r="F32" i="2"/>
  <c r="F26" i="2"/>
  <c r="F22" i="2"/>
  <c r="F18" i="2"/>
  <c r="F14" i="2"/>
  <c r="F34" i="2"/>
  <c r="F33" i="2"/>
  <c r="F29" i="2"/>
  <c r="F28" i="2"/>
  <c r="F25" i="2"/>
  <c r="F24" i="2"/>
  <c r="F21" i="2"/>
  <c r="F20" i="2"/>
  <c r="F16" i="2"/>
  <c r="F15" i="2"/>
  <c r="D31" i="2"/>
  <c r="E14" i="2"/>
  <c r="E15" i="2"/>
  <c r="E16" i="2"/>
  <c r="E18" i="2"/>
  <c r="E21" i="2"/>
  <c r="E22" i="2"/>
  <c r="E25" i="2"/>
  <c r="E26" i="2"/>
  <c r="E28" i="2"/>
  <c r="E29" i="2"/>
  <c r="E30" i="2"/>
  <c r="C31" i="2"/>
  <c r="E32" i="2"/>
  <c r="E33" i="2"/>
  <c r="E34" i="2"/>
  <c r="E35" i="2"/>
  <c r="E36" i="2"/>
  <c r="C41" i="2"/>
  <c r="E41" i="2" s="1"/>
  <c r="C42" i="2"/>
  <c r="C11" i="2"/>
  <c r="C10" i="2" s="1"/>
  <c r="F40" i="2"/>
  <c r="F41" i="2"/>
  <c r="F30" i="2"/>
  <c r="E12" i="2"/>
  <c r="F12" i="2"/>
  <c r="E42" i="2"/>
  <c r="E31" i="2"/>
  <c r="F31" i="2"/>
  <c r="E27" i="2" l="1"/>
  <c r="F23" i="2"/>
  <c r="C40" i="2"/>
  <c r="E40" i="2" s="1"/>
  <c r="F13" i="2"/>
  <c r="F17" i="2"/>
  <c r="D19" i="2"/>
  <c r="E19" i="2" l="1"/>
  <c r="F19" i="2"/>
  <c r="D11" i="2"/>
  <c r="F11" i="2" l="1"/>
  <c r="E11" i="2"/>
  <c r="D10" i="2"/>
  <c r="F10" i="2" l="1"/>
  <c r="E10" i="2"/>
</calcChain>
</file>

<file path=xl/sharedStrings.xml><?xml version="1.0" encoding="utf-8"?>
<sst xmlns="http://schemas.openxmlformats.org/spreadsheetml/2006/main" count="60" uniqueCount="54">
  <si>
    <t>SỞ TÀI CHÍNH TỈNH BÀ RỊA - VŨNG TÀU</t>
  </si>
  <si>
    <t>Đơn vị: Triệu đồng</t>
  </si>
  <si>
    <t>STT</t>
  </si>
  <si>
    <t>NỘI DUNG</t>
  </si>
  <si>
    <t>SO SÁNH ƯỚC THỰC HIỆN VỚI (%)</t>
  </si>
  <si>
    <t>DỰ TOÁN NĂM</t>
  </si>
  <si>
    <t>CÙNG KỲ NĂM TRƯỚC</t>
  </si>
  <si>
    <t>A</t>
  </si>
  <si>
    <t>B</t>
  </si>
  <si>
    <t>3=2/1</t>
  </si>
  <si>
    <t>I</t>
  </si>
  <si>
    <t>III</t>
  </si>
  <si>
    <t>IV</t>
  </si>
  <si>
    <t>Biểu số 60/CK-NSNN</t>
  </si>
  <si>
    <t>TỔNG THU NSNN TRÊN ĐỊA BÀN</t>
  </si>
  <si>
    <t>Thu nội địa</t>
  </si>
  <si>
    <t>Thu từ khu vực DNNN</t>
  </si>
  <si>
    <t>Thu từ khu vực doanh nghiệp có vốn đầu tư nước ngoài</t>
  </si>
  <si>
    <t>Thu từ khu vực kinh tế ngoài quốc doanh</t>
  </si>
  <si>
    <t>Thuế thu nhập cá nhân</t>
  </si>
  <si>
    <t>Thuế bảo vệ môi trường</t>
  </si>
  <si>
    <t>Lệ phí trước bạ</t>
  </si>
  <si>
    <t>Các loại phí, lệ phí</t>
  </si>
  <si>
    <t>Các khoản thu về nhà, đất</t>
  </si>
  <si>
    <t>-</t>
  </si>
  <si>
    <t>Thuế sử dụng đất nông nghiệp</t>
  </si>
  <si>
    <t>Thuế sử dụng đất phi nông nghiệp</t>
  </si>
  <si>
    <t>Thu tiền sử dụng đất</t>
  </si>
  <si>
    <t>Tiền cho thuê đất, thuê mặt nước</t>
  </si>
  <si>
    <t>Tiền cho thuê và tiền bán nhà ở thuộc sở hữu nhà nước</t>
  </si>
  <si>
    <t>Thu tiền cấp quyền khai thác khoáng sản</t>
  </si>
  <si>
    <t>Thu hồi vốn, thu cổ tức, lợi nhuận được chia của Nhà nước và lợi nhuận sau thuế còn lại sau khi trích lập các quỹ của doanh nghiệp nhà nước</t>
  </si>
  <si>
    <t>Thu từ hoạt động xổ số kiến thiết</t>
  </si>
  <si>
    <t>Thu từ quỹ đất công ích và thu hoa lợi công sản khác</t>
  </si>
  <si>
    <t>Thu khác ngân sách</t>
  </si>
  <si>
    <t>II</t>
  </si>
  <si>
    <t>Thu từ dầu thô</t>
  </si>
  <si>
    <t>Thu từ hoạt động xuất nhập khẩu</t>
  </si>
  <si>
    <t>Thuế giá trị gia tăng thu từ hàng hóa nhập khẩu</t>
  </si>
  <si>
    <t>Thuế xuất khẩu</t>
  </si>
  <si>
    <t>Thuế nhập khẩu</t>
  </si>
  <si>
    <t>Thuế bảo vệ môi trường thu từ hàng hóa nhập khẩu</t>
  </si>
  <si>
    <t>Thu khác</t>
  </si>
  <si>
    <t>Thu viện trợ</t>
  </si>
  <si>
    <t xml:space="preserve">THU NSĐP ĐƯỢC HƯỞNG THEO PHÂN CẤP </t>
  </si>
  <si>
    <t>Từ các khoản thu phân chia</t>
  </si>
  <si>
    <t>Các khoản thu NSĐP được hưởng 100%</t>
  </si>
  <si>
    <t>DỰ TOÁN 
NĂM 2023</t>
  </si>
  <si>
    <t>Thuế tiêu thụ đặc biệt thu từ hàng hóa nhập khẩu</t>
  </si>
  <si>
    <t>Thuế bổ sung đối với hàng hóa nhập khẩu vào Việt Nam</t>
  </si>
  <si>
    <t xml:space="preserve">CÙNG KỲ </t>
  </si>
  <si>
    <t>(Đính kèm theo Báo cáo số:          /BC-STC ngày     /01/2024 của Sở Tài chính tỉnh Bà Rịa - Vũng Tàu)</t>
  </si>
  <si>
    <t>ƯỚC THỰC HIỆN THU NGÂN SÁCH NHÀ NƯỚC NĂM 2023</t>
  </si>
  <si>
    <t xml:space="preserve">  ƯỚC THỰC HIỆN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</si>
</sst>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_-;\-* #,##0.00\ _₫_-;_-* &quot;-&quot;??\ _₫_-;_-@_-"/>
    <numFmt numFmtId="164" formatCode="_(* #,##0.00_);_(* \(#,##0.00\);_(* &quot;-&quot;??_);_(@_)"/>
    <numFmt numFmtId="165" formatCode="_-* #,##0\ _₫_-;\-* #,##0\ _₫_-;_-* &quot;-&quot;??\ _₫_-;_-@_-"/>
    <numFmt numFmtId="166" formatCode="0.0%"/>
    <numFmt numFmtId="167" formatCode="_(* #,##0_);_(* \(#,##0\);_(* &quot;-&quot;??_);_(@_)"/>
    <numFmt numFmtId="168" formatCode="#,##0;\-#,##0"/>
  </numFmts>
  <fonts count="23" x14ac:knownFonts="1">
    <font>
      <sz val="11"/>
      <color theme="1"/>
      <name val="Calibri"/>
      <family val="2"/>
      <scheme val="minor"/>
    </font>
    <font>
      <b/>
      <sz val="12"/>
      <name val="Times New Roman"/>
      <family val="1"/>
    </font>
    <font>
      <sz val="11"/>
      <name val="Times New Roman"/>
      <family val="1"/>
    </font>
    <font>
      <i/>
      <sz val="12"/>
      <name val="Times New Roman"/>
      <family val="1"/>
    </font>
    <font>
      <b/>
      <sz val="11"/>
      <name val="Times New Roman"/>
      <family val="1"/>
    </font>
    <font>
      <i/>
      <sz val="11"/>
      <name val="Times New Roman"/>
      <family val="1"/>
    </font>
    <font>
      <sz val="13"/>
      <name val="Times New Roman"/>
      <family val="1"/>
    </font>
    <font>
      <sz val="13"/>
      <name val="Times New Roman"/>
      <family val="1"/>
      <charset val="163"/>
    </font>
    <font>
      <sz val="12"/>
      <name val=".VnArial Narrow"/>
      <family val="2"/>
    </font>
    <font>
      <sz val="12"/>
      <name val=".VnTime"/>
      <family val="2"/>
    </font>
    <font>
      <sz val="10"/>
      <name val="Times New Roman"/>
      <family val="1"/>
    </font>
    <font>
      <sz val="11"/>
      <color theme="1"/>
      <name val="Calibri"/>
      <family val="2"/>
      <scheme val="minor"/>
    </font>
    <font>
      <sz val="11"/>
      <color theme="1"/>
      <name val="Calibri"/>
      <family val="2"/>
      <charset val="163"/>
      <scheme val="minor"/>
    </font>
    <font>
      <sz val="11"/>
      <color theme="1"/>
      <name val="Times New Roman"/>
      <family val="1"/>
    </font>
    <font>
      <i/>
      <sz val="12"/>
      <color rgb="FF000000"/>
      <name val="Times New Roman"/>
      <family val="1"/>
    </font>
    <font>
      <b/>
      <sz val="11"/>
      <color rgb="FF000000"/>
      <name val="Times New Roman"/>
      <family val="1"/>
    </font>
    <font>
      <i/>
      <sz val="11"/>
      <color rgb="FF000000"/>
      <name val="Times New Roman"/>
      <family val="1"/>
    </font>
    <font>
      <i/>
      <sz val="11"/>
      <color theme="1"/>
      <name val="Times New Roman"/>
      <family val="1"/>
    </font>
    <font>
      <sz val="12"/>
      <color rgb="FF000000"/>
      <name val="Times New Roman"/>
      <family val="1"/>
    </font>
    <font>
      <b/>
      <sz val="14"/>
      <color rgb="FF000000"/>
      <name val="Times New Roman"/>
      <family val="1"/>
    </font>
    <font>
      <b/>
      <sz val="11"/>
      <color theme="1"/>
      <name val="Times New Roman"/>
      <family val="1"/>
    </font>
    <font>
      <sz val="8"/>
      <color theme="1"/>
      <name val="Arial"/>
      <family val="2"/>
    </font>
    <font>
      <b/>
      <sz val="10"/>
      <color rgb="FF000000"/>
      <name val="Times New Roman"/>
      <family val="1"/>
    </font>
  </fonts>
  <fills count="4">
    <fill>
      <patternFill patternType="none"/>
    </fill>
    <fill>
      <patternFill patternType="gray125"/>
    </fill>
    <fill>
      <patternFill patternType="solid">
        <fgColor theme="0"/>
        <bgColor indexed="64"/>
      </patternFill>
    </fill>
    <fill>
      <patternFill patternType="solid">
        <fgColor rgb="FFFFFFFF"/>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indexed="64"/>
      </bottom>
      <diagonal/>
    </border>
    <border>
      <left style="thin">
        <color rgb="FF000000"/>
      </left>
      <right style="thin">
        <color rgb="FF000000"/>
      </right>
      <top style="hair">
        <color rgb="FF000000"/>
      </top>
      <bottom/>
      <diagonal/>
    </border>
    <border>
      <left style="thin">
        <color rgb="FF000000"/>
      </left>
      <right style="thin">
        <color rgb="FF000000"/>
      </right>
      <top style="hair">
        <color rgb="FF000000"/>
      </top>
      <bottom style="thin">
        <color rgb="FF000000"/>
      </bottom>
      <diagonal/>
    </border>
    <border>
      <left style="thin">
        <color rgb="FF979991"/>
      </left>
      <right/>
      <top style="thin">
        <color rgb="FF979991"/>
      </top>
      <bottom style="thin">
        <color rgb="FF979991"/>
      </bottom>
      <diagonal/>
    </border>
  </borders>
  <cellStyleXfs count="10">
    <xf numFmtId="0" fontId="0" fillId="0" borderId="0"/>
    <xf numFmtId="164" fontId="11" fillId="0" borderId="0" applyFont="0" applyFill="0" applyBorder="0" applyAlignment="0" applyProtection="0"/>
    <xf numFmtId="43" fontId="12" fillId="0" borderId="0" applyFont="0" applyFill="0" applyBorder="0" applyAlignment="0" applyProtection="0"/>
    <xf numFmtId="164" fontId="11" fillId="0" borderId="0" applyFont="0" applyFill="0" applyBorder="0" applyAlignment="0" applyProtection="0"/>
    <xf numFmtId="0" fontId="12" fillId="0" borderId="0"/>
    <xf numFmtId="0" fontId="9" fillId="0" borderId="0"/>
    <xf numFmtId="0" fontId="6" fillId="0" borderId="0"/>
    <xf numFmtId="0" fontId="7" fillId="0" borderId="0"/>
    <xf numFmtId="0" fontId="8" fillId="0" borderId="0"/>
    <xf numFmtId="0" fontId="12" fillId="0" borderId="0"/>
  </cellStyleXfs>
  <cellXfs count="55">
    <xf numFmtId="0" fontId="0" fillId="0" borderId="0" xfId="0"/>
    <xf numFmtId="0" fontId="2" fillId="0" borderId="1" xfId="4" applyFont="1" applyBorder="1" applyAlignment="1">
      <alignment horizontal="center" wrapText="1"/>
    </xf>
    <xf numFmtId="0" fontId="2" fillId="0" borderId="4" xfId="4" applyFont="1" applyBorder="1" applyAlignment="1">
      <alignment horizontal="center" vertical="center" wrapText="1"/>
    </xf>
    <xf numFmtId="0" fontId="13" fillId="0" borderId="0" xfId="4" applyFont="1"/>
    <xf numFmtId="0" fontId="14" fillId="0" borderId="0" xfId="4" applyFont="1" applyAlignment="1">
      <alignment horizontal="right"/>
    </xf>
    <xf numFmtId="0" fontId="15" fillId="0" borderId="0" xfId="4" applyFont="1" applyAlignment="1">
      <alignment horizontal="center"/>
    </xf>
    <xf numFmtId="0" fontId="16" fillId="0" borderId="0" xfId="4" applyFont="1" applyAlignment="1">
      <alignment horizontal="right"/>
    </xf>
    <xf numFmtId="0" fontId="13" fillId="0" borderId="0" xfId="4" applyFont="1" applyAlignment="1">
      <alignment vertical="center"/>
    </xf>
    <xf numFmtId="0" fontId="4" fillId="0" borderId="1" xfId="4" applyFont="1" applyBorder="1" applyAlignment="1">
      <alignment horizontal="center" vertical="center" wrapText="1"/>
    </xf>
    <xf numFmtId="0" fontId="4" fillId="0" borderId="3" xfId="4" applyFont="1" applyBorder="1" applyAlignment="1">
      <alignment horizontal="center" wrapText="1"/>
    </xf>
    <xf numFmtId="0" fontId="4" fillId="0" borderId="3" xfId="4" applyFont="1" applyBorder="1" applyAlignment="1">
      <alignment wrapText="1"/>
    </xf>
    <xf numFmtId="165" fontId="4" fillId="0" borderId="3" xfId="2" applyNumberFormat="1" applyFont="1" applyBorder="1" applyAlignment="1">
      <alignment horizontal="right" vertical="center" wrapText="1"/>
    </xf>
    <xf numFmtId="166" fontId="4" fillId="0" borderId="3" xfId="4" applyNumberFormat="1" applyFont="1" applyBorder="1" applyAlignment="1">
      <alignment horizontal="right" vertical="center" wrapText="1"/>
    </xf>
    <xf numFmtId="0" fontId="4" fillId="0" borderId="4" xfId="4" applyFont="1" applyBorder="1" applyAlignment="1">
      <alignment horizontal="center" wrapText="1"/>
    </xf>
    <xf numFmtId="0" fontId="4" fillId="0" borderId="4" xfId="4" applyFont="1" applyBorder="1" applyAlignment="1">
      <alignment wrapText="1"/>
    </xf>
    <xf numFmtId="165" fontId="4" fillId="0" borderId="4" xfId="2" applyNumberFormat="1" applyFont="1" applyBorder="1" applyAlignment="1">
      <alignment horizontal="right" vertical="center" wrapText="1"/>
    </xf>
    <xf numFmtId="0" fontId="2" fillId="0" borderId="4" xfId="4" applyFont="1" applyBorder="1" applyAlignment="1">
      <alignment horizontal="center" wrapText="1"/>
    </xf>
    <xf numFmtId="0" fontId="2" fillId="0" borderId="4" xfId="4" applyFont="1" applyBorder="1" applyAlignment="1">
      <alignment wrapText="1"/>
    </xf>
    <xf numFmtId="165" fontId="2" fillId="0" borderId="4" xfId="2" applyNumberFormat="1" applyFont="1" applyBorder="1" applyAlignment="1">
      <alignment horizontal="right" vertical="center" wrapText="1"/>
    </xf>
    <xf numFmtId="0" fontId="5" fillId="0" borderId="4" xfId="4" applyFont="1" applyBorder="1" applyAlignment="1">
      <alignment horizontal="center" wrapText="1"/>
    </xf>
    <xf numFmtId="0" fontId="5" fillId="0" borderId="4" xfId="4" applyFont="1" applyBorder="1" applyAlignment="1">
      <alignment wrapText="1"/>
    </xf>
    <xf numFmtId="165" fontId="5" fillId="0" borderId="4" xfId="2" applyNumberFormat="1" applyFont="1" applyBorder="1" applyAlignment="1">
      <alignment horizontal="right" vertical="center" wrapText="1"/>
    </xf>
    <xf numFmtId="0" fontId="17" fillId="0" borderId="0" xfId="4" applyFont="1"/>
    <xf numFmtId="0" fontId="5" fillId="0" borderId="6" xfId="4" applyFont="1" applyBorder="1" applyAlignment="1">
      <alignment wrapText="1"/>
    </xf>
    <xf numFmtId="165" fontId="5" fillId="0" borderId="6" xfId="2" applyNumberFormat="1" applyFont="1" applyBorder="1" applyAlignment="1">
      <alignment horizontal="right" vertical="center" wrapText="1"/>
    </xf>
    <xf numFmtId="0" fontId="2" fillId="0" borderId="4" xfId="4" applyFont="1" applyBorder="1" applyAlignment="1">
      <alignment vertical="center" wrapText="1"/>
    </xf>
    <xf numFmtId="0" fontId="18" fillId="0" borderId="0" xfId="4" applyFont="1"/>
    <xf numFmtId="164" fontId="13" fillId="0" borderId="0" xfId="1" applyFont="1"/>
    <xf numFmtId="166" fontId="2" fillId="0" borderId="3" xfId="4" applyNumberFormat="1" applyFont="1" applyBorder="1" applyAlignment="1">
      <alignment horizontal="right" vertical="center" wrapText="1"/>
    </xf>
    <xf numFmtId="0" fontId="4" fillId="2" borderId="4" xfId="4" applyFont="1" applyFill="1" applyBorder="1" applyAlignment="1">
      <alignment horizontal="center" wrapText="1"/>
    </xf>
    <xf numFmtId="0" fontId="4" fillId="2" borderId="4" xfId="4" applyFont="1" applyFill="1" applyBorder="1" applyAlignment="1">
      <alignment wrapText="1"/>
    </xf>
    <xf numFmtId="165" fontId="4" fillId="2" borderId="4" xfId="2" applyNumberFormat="1" applyFont="1" applyFill="1" applyBorder="1" applyAlignment="1">
      <alignment horizontal="right" vertical="center" wrapText="1"/>
    </xf>
    <xf numFmtId="0" fontId="13" fillId="2" borderId="0" xfId="4" applyFont="1" applyFill="1"/>
    <xf numFmtId="0" fontId="2" fillId="2" borderId="4" xfId="4" applyFont="1" applyFill="1" applyBorder="1" applyAlignment="1">
      <alignment horizontal="center" wrapText="1"/>
    </xf>
    <xf numFmtId="0" fontId="2" fillId="2" borderId="4" xfId="4" applyFont="1" applyFill="1" applyBorder="1" applyAlignment="1">
      <alignment wrapText="1"/>
    </xf>
    <xf numFmtId="167" fontId="2" fillId="2" borderId="4" xfId="3" applyNumberFormat="1" applyFont="1" applyFill="1" applyBorder="1" applyAlignment="1">
      <alignment horizontal="right" vertical="center" wrapText="1"/>
    </xf>
    <xf numFmtId="165" fontId="2" fillId="2" borderId="4" xfId="2" applyNumberFormat="1" applyFont="1" applyFill="1" applyBorder="1" applyAlignment="1">
      <alignment horizontal="right" vertical="center" wrapText="1"/>
    </xf>
    <xf numFmtId="0" fontId="2" fillId="2" borderId="7" xfId="4" applyFont="1" applyFill="1" applyBorder="1" applyAlignment="1">
      <alignment horizontal="center" wrapText="1"/>
    </xf>
    <xf numFmtId="0" fontId="2" fillId="2" borderId="7" xfId="4" applyFont="1" applyFill="1" applyBorder="1" applyAlignment="1">
      <alignment wrapText="1"/>
    </xf>
    <xf numFmtId="167" fontId="2" fillId="2" borderId="5" xfId="3" applyNumberFormat="1" applyFont="1" applyFill="1" applyBorder="1" applyAlignment="1">
      <alignment horizontal="right" vertical="center" wrapText="1"/>
    </xf>
    <xf numFmtId="165" fontId="2" fillId="2" borderId="7" xfId="2" applyNumberFormat="1" applyFont="1" applyFill="1" applyBorder="1" applyAlignment="1">
      <alignment horizontal="right" vertical="center" wrapText="1"/>
    </xf>
    <xf numFmtId="0" fontId="10" fillId="0" borderId="4" xfId="0" applyFont="1" applyFill="1" applyBorder="1" applyAlignment="1">
      <alignment vertical="center" wrapText="1"/>
    </xf>
    <xf numFmtId="165" fontId="13" fillId="0" borderId="0" xfId="4" applyNumberFormat="1" applyFont="1"/>
    <xf numFmtId="0" fontId="20" fillId="0" borderId="0" xfId="4" applyFont="1" applyAlignment="1">
      <alignment horizontal="center" vertical="center"/>
    </xf>
    <xf numFmtId="3" fontId="4" fillId="0" borderId="2" xfId="0" applyNumberFormat="1" applyFont="1" applyFill="1" applyBorder="1" applyAlignment="1">
      <alignment vertical="center"/>
    </xf>
    <xf numFmtId="167" fontId="2" fillId="0" borderId="4" xfId="1" applyNumberFormat="1" applyFont="1" applyFill="1" applyBorder="1" applyAlignment="1">
      <alignment horizontal="right" vertical="center" wrapText="1"/>
    </xf>
    <xf numFmtId="167" fontId="2" fillId="0" borderId="0" xfId="1" applyNumberFormat="1" applyFont="1" applyFill="1" applyBorder="1" applyAlignment="1">
      <alignment horizontal="right" vertical="center" wrapText="1"/>
    </xf>
    <xf numFmtId="168" fontId="21" fillId="3" borderId="8" xfId="0" applyNumberFormat="1" applyFont="1" applyFill="1" applyBorder="1" applyAlignment="1">
      <alignment horizontal="right" vertical="center" wrapText="1"/>
    </xf>
    <xf numFmtId="165" fontId="2" fillId="0" borderId="4" xfId="2" applyNumberFormat="1" applyFont="1" applyFill="1" applyBorder="1" applyAlignment="1">
      <alignment horizontal="right" vertical="center" wrapText="1"/>
    </xf>
    <xf numFmtId="165" fontId="2" fillId="0" borderId="7" xfId="2" applyNumberFormat="1" applyFont="1" applyFill="1" applyBorder="1" applyAlignment="1">
      <alignment horizontal="right" vertical="center" wrapText="1"/>
    </xf>
    <xf numFmtId="0" fontId="1" fillId="0" borderId="0" xfId="4" applyFont="1" applyAlignment="1">
      <alignment horizontal="left" vertical="top" wrapText="1"/>
    </xf>
    <xf numFmtId="0" fontId="22" fillId="0" borderId="0" xfId="4" applyFont="1" applyAlignment="1">
      <alignment horizontal="right" vertical="top" wrapText="1"/>
    </xf>
    <xf numFmtId="0" fontId="19" fillId="0" borderId="0" xfId="4" applyFont="1" applyAlignment="1">
      <alignment horizontal="center"/>
    </xf>
    <xf numFmtId="0" fontId="3" fillId="0" borderId="0" xfId="9" applyFont="1" applyAlignment="1">
      <alignment horizontal="center"/>
    </xf>
    <xf numFmtId="0" fontId="4" fillId="0" borderId="1" xfId="4" applyFont="1" applyBorder="1" applyAlignment="1">
      <alignment horizontal="center" vertical="center" wrapText="1"/>
    </xf>
  </cellXfs>
  <cellStyles count="10">
    <cellStyle name="Comma" xfId="1" builtinId="3"/>
    <cellStyle name="Comma 12" xfId="2"/>
    <cellStyle name="Comma 2 4" xfId="3"/>
    <cellStyle name="Normal" xfId="0" builtinId="0"/>
    <cellStyle name="Normal 13" xfId="4"/>
    <cellStyle name="Normal 2" xfId="5"/>
    <cellStyle name="Normal 2 3 3" xfId="6"/>
    <cellStyle name="Normal 4" xfId="7"/>
    <cellStyle name="Normal 4 2" xfId="8"/>
    <cellStyle name="Normal 5" xfId="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uvth\Downloads\PL01,%2002%20thang%2012%20-%2012.01.20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HONG%20DIU\DIU-2013\C&#212;NG%20KHAI\N&#258;M%202022\C&#212;NG%20KHAI%20D&#7920;%20TO&#193;N%202023%20H&#272;ND%20ph&#234;%20chu&#7849;n%20(ph&#225;t%20h&#224;n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HAP 1"/>
      <sheetName val="Phụ lục số 01."/>
      <sheetName val="Phụ lục số 02"/>
    </sheetNames>
    <sheetDataSet>
      <sheetData sheetId="0"/>
      <sheetData sheetId="1">
        <row r="15">
          <cell r="N15">
            <v>21237612.536024999</v>
          </cell>
        </row>
        <row r="16">
          <cell r="M16">
            <v>4942641</v>
          </cell>
        </row>
        <row r="17">
          <cell r="M17">
            <v>652728</v>
          </cell>
        </row>
        <row r="18">
          <cell r="M18">
            <v>16430550</v>
          </cell>
        </row>
        <row r="19">
          <cell r="M19">
            <v>4658668</v>
          </cell>
        </row>
        <row r="20">
          <cell r="M20">
            <v>3805798</v>
          </cell>
        </row>
        <row r="22">
          <cell r="M22">
            <v>1847784</v>
          </cell>
        </row>
        <row r="23">
          <cell r="M23">
            <v>96581</v>
          </cell>
        </row>
        <row r="24">
          <cell r="M24">
            <v>1166299</v>
          </cell>
        </row>
        <row r="25">
          <cell r="M25">
            <v>12437</v>
          </cell>
        </row>
        <row r="26">
          <cell r="M26">
            <v>742508</v>
          </cell>
        </row>
        <row r="27">
          <cell r="M27">
            <v>581034</v>
          </cell>
        </row>
        <row r="28">
          <cell r="M28">
            <v>1571155</v>
          </cell>
        </row>
        <row r="29">
          <cell r="M29">
            <v>783498</v>
          </cell>
        </row>
        <row r="30">
          <cell r="M30">
            <v>4221</v>
          </cell>
        </row>
        <row r="31">
          <cell r="M31">
            <v>145783</v>
          </cell>
        </row>
        <row r="32">
          <cell r="M32">
            <v>171978</v>
          </cell>
        </row>
        <row r="33">
          <cell r="M33">
            <v>1975509</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6"/>
      <sheetName val="47"/>
      <sheetName val="48"/>
      <sheetName val="49"/>
      <sheetName val="50"/>
      <sheetName val="51"/>
      <sheetName val="52"/>
      <sheetName val="53"/>
      <sheetName val="54"/>
      <sheetName val="55"/>
      <sheetName val="56"/>
      <sheetName val="57"/>
      <sheetName val="58"/>
    </sheetNames>
    <sheetDataSet>
      <sheetData sheetId="0">
        <row r="11">
          <cell r="C11">
            <v>5873780</v>
          </cell>
        </row>
        <row r="12">
          <cell r="C12">
            <v>15999516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defaultGridColor="0" view="pageBreakPreview" colorId="0" workbookViewId="0"/>
  </sheetViews>
  <sheetFormatPr defaultRowHeight="15" x14ac:dyDescent="0.25"/>
  <sheetData/>
  <pageMargins left="0.7" right="0.7" top="0.75" bottom="0.75" header="0.3" footer="0.3"/>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abSelected="1" zoomScale="70" zoomScaleNormal="70" workbookViewId="0">
      <selection activeCell="N33" sqref="N33"/>
    </sheetView>
  </sheetViews>
  <sheetFormatPr defaultColWidth="77.5703125" defaultRowHeight="15" x14ac:dyDescent="0.25"/>
  <cols>
    <col min="1" max="1" width="6.140625" style="3" customWidth="1"/>
    <col min="2" max="2" width="66" style="3" customWidth="1"/>
    <col min="3" max="6" width="17.140625" style="3" customWidth="1"/>
    <col min="7" max="7" width="14.85546875" style="3" hidden="1" customWidth="1"/>
    <col min="8" max="252" width="9.140625" style="3" customWidth="1"/>
    <col min="253" max="253" width="6.140625" style="3" customWidth="1"/>
    <col min="254" max="16384" width="77.5703125" style="3"/>
  </cols>
  <sheetData>
    <row r="1" spans="1:9" ht="15.75" customHeight="1" x14ac:dyDescent="0.25">
      <c r="A1" s="50" t="s">
        <v>0</v>
      </c>
      <c r="B1" s="50"/>
      <c r="E1" s="51" t="s">
        <v>13</v>
      </c>
      <c r="F1" s="51"/>
    </row>
    <row r="2" spans="1:9" ht="7.5" customHeight="1" x14ac:dyDescent="0.25">
      <c r="A2" s="4"/>
    </row>
    <row r="3" spans="1:9" ht="18.75" x14ac:dyDescent="0.3">
      <c r="A3" s="52" t="s">
        <v>52</v>
      </c>
      <c r="B3" s="52"/>
      <c r="C3" s="52"/>
      <c r="D3" s="52"/>
      <c r="E3" s="52"/>
      <c r="F3" s="52"/>
    </row>
    <row r="4" spans="1:9" ht="15.75" x14ac:dyDescent="0.25">
      <c r="A4" s="53" t="s">
        <v>51</v>
      </c>
      <c r="B4" s="53"/>
      <c r="C4" s="53"/>
      <c r="D4" s="53"/>
      <c r="E4" s="53"/>
      <c r="F4" s="53"/>
    </row>
    <row r="5" spans="1:9" ht="3.75" customHeight="1" x14ac:dyDescent="0.25">
      <c r="A5" s="5"/>
      <c r="B5" s="5"/>
      <c r="C5" s="5"/>
      <c r="D5" s="5"/>
      <c r="E5" s="5"/>
      <c r="F5" s="5"/>
    </row>
    <row r="6" spans="1:9" x14ac:dyDescent="0.25">
      <c r="F6" s="6" t="s">
        <v>1</v>
      </c>
    </row>
    <row r="7" spans="1:9" s="7" customFormat="1" ht="35.25" customHeight="1" x14ac:dyDescent="0.25">
      <c r="A7" s="54" t="s">
        <v>2</v>
      </c>
      <c r="B7" s="54" t="s">
        <v>3</v>
      </c>
      <c r="C7" s="54" t="s">
        <v>47</v>
      </c>
      <c r="D7" s="54" t="s">
        <v>53</v>
      </c>
      <c r="E7" s="54" t="s">
        <v>4</v>
      </c>
      <c r="F7" s="54"/>
    </row>
    <row r="8" spans="1:9" s="7" customFormat="1" ht="28.5" x14ac:dyDescent="0.25">
      <c r="A8" s="54"/>
      <c r="B8" s="54"/>
      <c r="C8" s="54"/>
      <c r="D8" s="54"/>
      <c r="E8" s="8" t="s">
        <v>5</v>
      </c>
      <c r="F8" s="8" t="s">
        <v>6</v>
      </c>
      <c r="G8" s="43" t="s">
        <v>50</v>
      </c>
    </row>
    <row r="9" spans="1:9" x14ac:dyDescent="0.25">
      <c r="A9" s="1" t="s">
        <v>7</v>
      </c>
      <c r="B9" s="1" t="s">
        <v>8</v>
      </c>
      <c r="C9" s="1">
        <v>1</v>
      </c>
      <c r="D9" s="1">
        <v>2</v>
      </c>
      <c r="E9" s="1" t="s">
        <v>9</v>
      </c>
      <c r="F9" s="1">
        <v>4</v>
      </c>
    </row>
    <row r="10" spans="1:9" x14ac:dyDescent="0.25">
      <c r="A10" s="9" t="s">
        <v>7</v>
      </c>
      <c r="B10" s="10" t="s">
        <v>14</v>
      </c>
      <c r="C10" s="11">
        <f>C11+C30+C31+C39</f>
        <v>88591000</v>
      </c>
      <c r="D10" s="11">
        <f>D11+D30+D31+D39</f>
        <v>89623977</v>
      </c>
      <c r="E10" s="12">
        <f>D10/C10</f>
        <v>1.0116600670497002</v>
      </c>
      <c r="F10" s="12">
        <f>D10/G10</f>
        <v>0.79965249091791568</v>
      </c>
      <c r="G10" s="11">
        <v>112078656.68888399</v>
      </c>
    </row>
    <row r="11" spans="1:9" x14ac:dyDescent="0.25">
      <c r="A11" s="13" t="s">
        <v>10</v>
      </c>
      <c r="B11" s="14" t="s">
        <v>15</v>
      </c>
      <c r="C11" s="15">
        <f>SUM(C12:C19)+SUM(C25:C29)</f>
        <v>42991000</v>
      </c>
      <c r="D11" s="15">
        <f>SUM(D12:D19)+SUM(D25:D29)-1</f>
        <v>39589288</v>
      </c>
      <c r="E11" s="12">
        <f t="shared" ref="E11:E42" si="0">D11/C11</f>
        <v>0.92087385731897375</v>
      </c>
      <c r="F11" s="12">
        <f t="shared" ref="F11:F42" si="1">D11/G11</f>
        <v>0.87581427138364221</v>
      </c>
      <c r="G11" s="15">
        <v>45202835</v>
      </c>
      <c r="I11" s="42"/>
    </row>
    <row r="12" spans="1:9" x14ac:dyDescent="0.25">
      <c r="A12" s="16">
        <v>1</v>
      </c>
      <c r="B12" s="17" t="s">
        <v>16</v>
      </c>
      <c r="C12" s="18">
        <v>7012500</v>
      </c>
      <c r="D12" s="18">
        <f>'[1]Phụ lục số 01.'!$M$16+'[1]Phụ lục số 01.'!$M$17</f>
        <v>5595369</v>
      </c>
      <c r="E12" s="28">
        <f t="shared" si="0"/>
        <v>0.79791358288770053</v>
      </c>
      <c r="F12" s="28">
        <f t="shared" si="1"/>
        <v>0.73789973691883681</v>
      </c>
      <c r="G12" s="18">
        <v>7582831</v>
      </c>
    </row>
    <row r="13" spans="1:9" x14ac:dyDescent="0.25">
      <c r="A13" s="16">
        <v>2</v>
      </c>
      <c r="B13" s="17" t="s">
        <v>17</v>
      </c>
      <c r="C13" s="18">
        <v>18639500</v>
      </c>
      <c r="D13" s="18">
        <f>'[1]Phụ lục số 01.'!$M$18</f>
        <v>16430550</v>
      </c>
      <c r="E13" s="28">
        <f t="shared" si="0"/>
        <v>0.88149091982081063</v>
      </c>
      <c r="F13" s="28">
        <f t="shared" si="1"/>
        <v>0.83732058025851697</v>
      </c>
      <c r="G13" s="18">
        <v>19622771</v>
      </c>
    </row>
    <row r="14" spans="1:9" x14ac:dyDescent="0.25">
      <c r="A14" s="16">
        <v>3</v>
      </c>
      <c r="B14" s="17" t="s">
        <v>18</v>
      </c>
      <c r="C14" s="18">
        <v>5150000</v>
      </c>
      <c r="D14" s="18">
        <f>'[1]Phụ lục số 01.'!$M$19</f>
        <v>4658668</v>
      </c>
      <c r="E14" s="28">
        <f t="shared" si="0"/>
        <v>0.90459572815533984</v>
      </c>
      <c r="F14" s="28">
        <f t="shared" si="1"/>
        <v>0.996871794948609</v>
      </c>
      <c r="G14" s="18">
        <v>4673287</v>
      </c>
    </row>
    <row r="15" spans="1:9" x14ac:dyDescent="0.25">
      <c r="A15" s="16">
        <v>4</v>
      </c>
      <c r="B15" s="17" t="s">
        <v>19</v>
      </c>
      <c r="C15" s="18">
        <v>3700000</v>
      </c>
      <c r="D15" s="18">
        <f>'[1]Phụ lục số 01.'!$M$20</f>
        <v>3805798</v>
      </c>
      <c r="E15" s="28">
        <f t="shared" si="0"/>
        <v>1.0285940540540541</v>
      </c>
      <c r="F15" s="28">
        <f t="shared" si="1"/>
        <v>0.93077079787628214</v>
      </c>
      <c r="G15" s="18">
        <v>4088867</v>
      </c>
    </row>
    <row r="16" spans="1:9" x14ac:dyDescent="0.25">
      <c r="A16" s="16">
        <v>5</v>
      </c>
      <c r="B16" s="17" t="s">
        <v>20</v>
      </c>
      <c r="C16" s="18">
        <v>1220000</v>
      </c>
      <c r="D16" s="18">
        <f>'[1]Phụ lục số 01.'!$M$26</f>
        <v>742508</v>
      </c>
      <c r="E16" s="28">
        <f t="shared" si="0"/>
        <v>0.60861311475409841</v>
      </c>
      <c r="F16" s="28">
        <f t="shared" si="1"/>
        <v>0.93737280903302045</v>
      </c>
      <c r="G16" s="18">
        <v>792116</v>
      </c>
    </row>
    <row r="17" spans="1:7" x14ac:dyDescent="0.25">
      <c r="A17" s="16">
        <v>6</v>
      </c>
      <c r="B17" s="17" t="s">
        <v>21</v>
      </c>
      <c r="C17" s="18">
        <v>730000</v>
      </c>
      <c r="D17" s="18">
        <f>'[1]Phụ lục số 01.'!$M$27</f>
        <v>581034</v>
      </c>
      <c r="E17" s="28">
        <f t="shared" si="0"/>
        <v>0.79593698630136989</v>
      </c>
      <c r="F17" s="28">
        <f t="shared" si="1"/>
        <v>0.57939200306331851</v>
      </c>
      <c r="G17" s="18">
        <v>1002834</v>
      </c>
    </row>
    <row r="18" spans="1:7" x14ac:dyDescent="0.25">
      <c r="A18" s="16">
        <v>7</v>
      </c>
      <c r="B18" s="17" t="s">
        <v>22</v>
      </c>
      <c r="C18" s="18">
        <v>1480000</v>
      </c>
      <c r="D18" s="18">
        <f>'[1]Phụ lục số 01.'!$M$28</f>
        <v>1571155</v>
      </c>
      <c r="E18" s="28">
        <f t="shared" si="0"/>
        <v>1.0615912162162162</v>
      </c>
      <c r="F18" s="28">
        <f t="shared" si="1"/>
        <v>1.0203093615675498</v>
      </c>
      <c r="G18" s="18">
        <v>1539881</v>
      </c>
    </row>
    <row r="19" spans="1:7" x14ac:dyDescent="0.25">
      <c r="A19" s="16">
        <v>8</v>
      </c>
      <c r="B19" s="17" t="s">
        <v>23</v>
      </c>
      <c r="C19" s="18">
        <v>2970000</v>
      </c>
      <c r="D19" s="18">
        <f>SUM(D20:D24)</f>
        <v>3123218</v>
      </c>
      <c r="E19" s="28">
        <f t="shared" si="0"/>
        <v>1.0515885521885522</v>
      </c>
      <c r="F19" s="28">
        <f t="shared" si="1"/>
        <v>1.0004558274966806</v>
      </c>
      <c r="G19" s="18">
        <v>3121795</v>
      </c>
    </row>
    <row r="20" spans="1:7" s="22" customFormat="1" x14ac:dyDescent="0.25">
      <c r="A20" s="19" t="s">
        <v>24</v>
      </c>
      <c r="B20" s="20" t="s">
        <v>25</v>
      </c>
      <c r="C20" s="21">
        <v>0</v>
      </c>
      <c r="D20" s="21">
        <v>117</v>
      </c>
      <c r="E20" s="28"/>
      <c r="F20" s="28">
        <f t="shared" si="1"/>
        <v>0.40766550522648082</v>
      </c>
      <c r="G20" s="21">
        <v>287</v>
      </c>
    </row>
    <row r="21" spans="1:7" s="22" customFormat="1" x14ac:dyDescent="0.25">
      <c r="A21" s="19" t="s">
        <v>24</v>
      </c>
      <c r="B21" s="20" t="s">
        <v>26</v>
      </c>
      <c r="C21" s="21">
        <v>45000</v>
      </c>
      <c r="D21" s="21">
        <f>'[1]Phụ lục số 01.'!$M$23</f>
        <v>96581</v>
      </c>
      <c r="E21" s="28">
        <f t="shared" si="0"/>
        <v>2.1462444444444446</v>
      </c>
      <c r="F21" s="28">
        <f t="shared" si="1"/>
        <v>1.0127616291262951</v>
      </c>
      <c r="G21" s="21">
        <v>95364</v>
      </c>
    </row>
    <row r="22" spans="1:7" s="22" customFormat="1" x14ac:dyDescent="0.25">
      <c r="A22" s="19" t="s">
        <v>24</v>
      </c>
      <c r="B22" s="23" t="s">
        <v>27</v>
      </c>
      <c r="C22" s="24">
        <v>1845000</v>
      </c>
      <c r="D22" s="24">
        <f>'[1]Phụ lục số 01.'!$M$22</f>
        <v>1847784</v>
      </c>
      <c r="E22" s="28">
        <f t="shared" si="0"/>
        <v>1.0015089430894308</v>
      </c>
      <c r="F22" s="28">
        <f t="shared" si="1"/>
        <v>0.95289183361842633</v>
      </c>
      <c r="G22" s="24">
        <v>1939133</v>
      </c>
    </row>
    <row r="23" spans="1:7" s="22" customFormat="1" x14ac:dyDescent="0.25">
      <c r="A23" s="19" t="s">
        <v>24</v>
      </c>
      <c r="B23" s="20" t="s">
        <v>28</v>
      </c>
      <c r="C23" s="21">
        <v>1080000</v>
      </c>
      <c r="D23" s="21">
        <f>'[1]Phụ lục số 01.'!$M$24</f>
        <v>1166299</v>
      </c>
      <c r="E23" s="28">
        <f t="shared" si="0"/>
        <v>1.0799064814814814</v>
      </c>
      <c r="F23" s="28">
        <f t="shared" si="1"/>
        <v>1.0795786094593494</v>
      </c>
      <c r="G23" s="21">
        <v>1080328</v>
      </c>
    </row>
    <row r="24" spans="1:7" s="22" customFormat="1" x14ac:dyDescent="0.25">
      <c r="A24" s="19" t="s">
        <v>24</v>
      </c>
      <c r="B24" s="20" t="s">
        <v>29</v>
      </c>
      <c r="C24" s="21">
        <v>0</v>
      </c>
      <c r="D24" s="21">
        <f>'[1]Phụ lục số 01.'!$M$25</f>
        <v>12437</v>
      </c>
      <c r="E24" s="28" t="e">
        <f t="shared" si="0"/>
        <v>#DIV/0!</v>
      </c>
      <c r="F24" s="28">
        <f t="shared" si="1"/>
        <v>1.8609905730959151</v>
      </c>
      <c r="G24" s="21">
        <v>6683</v>
      </c>
    </row>
    <row r="25" spans="1:7" s="7" customFormat="1" x14ac:dyDescent="0.25">
      <c r="A25" s="2">
        <v>9</v>
      </c>
      <c r="B25" s="25" t="s">
        <v>30</v>
      </c>
      <c r="C25" s="18">
        <v>80000</v>
      </c>
      <c r="D25" s="18">
        <f>'[1]Phụ lục số 01.'!$M$31</f>
        <v>145783</v>
      </c>
      <c r="E25" s="28">
        <f t="shared" si="0"/>
        <v>1.8222875000000001</v>
      </c>
      <c r="F25" s="28">
        <f t="shared" si="1"/>
        <v>2.0315073647245718</v>
      </c>
      <c r="G25" s="18">
        <v>71761</v>
      </c>
    </row>
    <row r="26" spans="1:7" s="7" customFormat="1" ht="30" x14ac:dyDescent="0.25">
      <c r="A26" s="2">
        <v>10</v>
      </c>
      <c r="B26" s="25" t="s">
        <v>31</v>
      </c>
      <c r="C26" s="18">
        <v>116000</v>
      </c>
      <c r="D26" s="18">
        <f>'[1]Phụ lục số 01.'!$M$32</f>
        <v>171978</v>
      </c>
      <c r="E26" s="28">
        <f t="shared" si="0"/>
        <v>1.4825689655172414</v>
      </c>
      <c r="F26" s="28">
        <f t="shared" si="1"/>
        <v>1.277763330931029</v>
      </c>
      <c r="G26" s="18">
        <v>134593</v>
      </c>
    </row>
    <row r="27" spans="1:7" x14ac:dyDescent="0.25">
      <c r="A27" s="16">
        <v>11</v>
      </c>
      <c r="B27" s="17" t="s">
        <v>32</v>
      </c>
      <c r="C27" s="18">
        <v>1550000</v>
      </c>
      <c r="D27" s="18">
        <f>'[1]Phụ lục số 01.'!$M$33</f>
        <v>1975509</v>
      </c>
      <c r="E27" s="28">
        <f t="shared" si="0"/>
        <v>1.274521935483871</v>
      </c>
      <c r="F27" s="28">
        <f t="shared" si="1"/>
        <v>1.0433697600022815</v>
      </c>
      <c r="G27" s="18">
        <v>1893393</v>
      </c>
    </row>
    <row r="28" spans="1:7" x14ac:dyDescent="0.25">
      <c r="A28" s="16">
        <v>12</v>
      </c>
      <c r="B28" s="17" t="s">
        <v>33</v>
      </c>
      <c r="C28" s="18">
        <v>3000</v>
      </c>
      <c r="D28" s="18">
        <f>'[1]Phụ lục số 01.'!$M$30</f>
        <v>4221</v>
      </c>
      <c r="E28" s="28">
        <f t="shared" si="0"/>
        <v>1.407</v>
      </c>
      <c r="F28" s="28">
        <f t="shared" si="1"/>
        <v>1.5892319277108433</v>
      </c>
      <c r="G28" s="18">
        <v>2656</v>
      </c>
    </row>
    <row r="29" spans="1:7" x14ac:dyDescent="0.25">
      <c r="A29" s="16">
        <v>13</v>
      </c>
      <c r="B29" s="17" t="s">
        <v>34</v>
      </c>
      <c r="C29" s="18">
        <v>340000</v>
      </c>
      <c r="D29" s="18">
        <f>'[1]Phụ lục số 01.'!$M$29</f>
        <v>783498</v>
      </c>
      <c r="E29" s="28">
        <f t="shared" si="0"/>
        <v>2.304405882352941</v>
      </c>
      <c r="F29" s="28">
        <f t="shared" si="1"/>
        <v>1.1589349900155315</v>
      </c>
      <c r="G29" s="18">
        <v>676050</v>
      </c>
    </row>
    <row r="30" spans="1:7" x14ac:dyDescent="0.25">
      <c r="A30" s="13" t="s">
        <v>35</v>
      </c>
      <c r="B30" s="14" t="s">
        <v>36</v>
      </c>
      <c r="C30" s="44">
        <v>23900000</v>
      </c>
      <c r="D30" s="15">
        <v>33181391</v>
      </c>
      <c r="E30" s="12">
        <f t="shared" si="0"/>
        <v>1.388342719665272</v>
      </c>
      <c r="F30" s="12">
        <f t="shared" si="1"/>
        <v>0.71344764042783049</v>
      </c>
      <c r="G30" s="15">
        <v>46508516</v>
      </c>
    </row>
    <row r="31" spans="1:7" x14ac:dyDescent="0.25">
      <c r="A31" s="13" t="s">
        <v>11</v>
      </c>
      <c r="B31" s="14" t="s">
        <v>37</v>
      </c>
      <c r="C31" s="15">
        <f>SUM(C32:C37)</f>
        <v>21700000</v>
      </c>
      <c r="D31" s="15">
        <f>SUM(D32:D38)</f>
        <v>16853298</v>
      </c>
      <c r="E31" s="12">
        <f t="shared" si="0"/>
        <v>0.77664967741935487</v>
      </c>
      <c r="F31" s="12">
        <f t="shared" si="1"/>
        <v>0.82746821093759781</v>
      </c>
      <c r="G31" s="15">
        <v>20367305.688883997</v>
      </c>
    </row>
    <row r="32" spans="1:7" x14ac:dyDescent="0.25">
      <c r="A32" s="16">
        <v>1</v>
      </c>
      <c r="B32" s="41" t="s">
        <v>38</v>
      </c>
      <c r="C32" s="45">
        <v>16188000</v>
      </c>
      <c r="D32" s="18">
        <v>11926755</v>
      </c>
      <c r="E32" s="28">
        <f t="shared" si="0"/>
        <v>0.73676519644180871</v>
      </c>
      <c r="F32" s="28">
        <f t="shared" si="1"/>
        <v>0.88859307510079277</v>
      </c>
      <c r="G32" s="47">
        <v>13422066.111248</v>
      </c>
    </row>
    <row r="33" spans="1:7" x14ac:dyDescent="0.25">
      <c r="A33" s="16">
        <v>2</v>
      </c>
      <c r="B33" s="41" t="s">
        <v>39</v>
      </c>
      <c r="C33" s="45">
        <v>2500000</v>
      </c>
      <c r="D33" s="18">
        <v>2259364</v>
      </c>
      <c r="E33" s="28">
        <f t="shared" si="0"/>
        <v>0.90374560000000004</v>
      </c>
      <c r="F33" s="28">
        <f t="shared" si="1"/>
        <v>0.66238616908594705</v>
      </c>
      <c r="G33" s="47">
        <v>3410946.8244449999</v>
      </c>
    </row>
    <row r="34" spans="1:7" x14ac:dyDescent="0.25">
      <c r="A34" s="16">
        <v>3</v>
      </c>
      <c r="B34" s="41" t="s">
        <v>40</v>
      </c>
      <c r="C34" s="45">
        <v>2622000</v>
      </c>
      <c r="D34" s="18">
        <v>2439059</v>
      </c>
      <c r="E34" s="28">
        <f t="shared" si="0"/>
        <v>0.93022845156369183</v>
      </c>
      <c r="F34" s="28">
        <f t="shared" si="1"/>
        <v>0.77652560582571473</v>
      </c>
      <c r="G34" s="47">
        <v>3140989.7905509998</v>
      </c>
    </row>
    <row r="35" spans="1:7" x14ac:dyDescent="0.25">
      <c r="A35" s="16">
        <v>4</v>
      </c>
      <c r="B35" s="41" t="s">
        <v>48</v>
      </c>
      <c r="C35" s="45">
        <v>300000</v>
      </c>
      <c r="D35" s="18">
        <v>87299</v>
      </c>
      <c r="E35" s="28">
        <f t="shared" si="0"/>
        <v>0.29099666666666668</v>
      </c>
      <c r="F35" s="28">
        <f t="shared" si="1"/>
        <v>0.35661644910269252</v>
      </c>
      <c r="G35" s="47">
        <v>244798.01820600001</v>
      </c>
    </row>
    <row r="36" spans="1:7" x14ac:dyDescent="0.25">
      <c r="A36" s="16">
        <v>5</v>
      </c>
      <c r="B36" s="41" t="s">
        <v>41</v>
      </c>
      <c r="C36" s="45">
        <v>90000</v>
      </c>
      <c r="D36" s="18">
        <v>129779</v>
      </c>
      <c r="E36" s="28">
        <f t="shared" si="0"/>
        <v>1.441988888888889</v>
      </c>
      <c r="F36" s="28">
        <f t="shared" si="1"/>
        <v>1.3045013408000539</v>
      </c>
      <c r="G36" s="47">
        <v>99485.524422999995</v>
      </c>
    </row>
    <row r="37" spans="1:7" ht="15" customHeight="1" x14ac:dyDescent="0.25">
      <c r="A37" s="16">
        <v>6</v>
      </c>
      <c r="B37" s="41" t="s">
        <v>42</v>
      </c>
      <c r="C37" s="45">
        <v>0</v>
      </c>
      <c r="D37" s="18">
        <v>3270</v>
      </c>
      <c r="E37" s="28"/>
      <c r="F37" s="28">
        <f>D37/G37</f>
        <v>6.6709616492457213E-2</v>
      </c>
      <c r="G37" s="47">
        <v>49018.420010999995</v>
      </c>
    </row>
    <row r="38" spans="1:7" ht="15" customHeight="1" x14ac:dyDescent="0.25">
      <c r="A38" s="16">
        <v>7</v>
      </c>
      <c r="B38" s="41" t="s">
        <v>49</v>
      </c>
      <c r="C38" s="46"/>
      <c r="D38" s="18">
        <v>7772</v>
      </c>
      <c r="E38" s="28"/>
      <c r="F38" s="28"/>
      <c r="G38" s="15"/>
    </row>
    <row r="39" spans="1:7" ht="18" customHeight="1" x14ac:dyDescent="0.25">
      <c r="A39" s="13" t="s">
        <v>12</v>
      </c>
      <c r="B39" s="14" t="s">
        <v>43</v>
      </c>
      <c r="C39" s="45"/>
      <c r="D39" s="15">
        <v>0</v>
      </c>
      <c r="E39" s="12"/>
      <c r="F39" s="12"/>
      <c r="G39" s="31"/>
    </row>
    <row r="40" spans="1:7" s="32" customFormat="1" x14ac:dyDescent="0.25">
      <c r="A40" s="29" t="s">
        <v>8</v>
      </c>
      <c r="B40" s="30" t="s">
        <v>44</v>
      </c>
      <c r="C40" s="31">
        <f>C41+C42</f>
        <v>21873296</v>
      </c>
      <c r="D40" s="31">
        <f>'[1]Phụ lục số 01.'!$N$15</f>
        <v>21237612.536024999</v>
      </c>
      <c r="E40" s="12">
        <f t="shared" si="0"/>
        <v>0.97093792065105322</v>
      </c>
      <c r="F40" s="12">
        <f t="shared" si="1"/>
        <v>0.85819734551127946</v>
      </c>
      <c r="G40" s="31">
        <v>24746770.247083999</v>
      </c>
    </row>
    <row r="41" spans="1:7" s="32" customFormat="1" x14ac:dyDescent="0.25">
      <c r="A41" s="33">
        <v>1</v>
      </c>
      <c r="B41" s="34" t="s">
        <v>45</v>
      </c>
      <c r="C41" s="35">
        <f>'[2]46'!$C$12</f>
        <v>15999516</v>
      </c>
      <c r="D41" s="36">
        <v>14645322.144869</v>
      </c>
      <c r="E41" s="28">
        <f t="shared" si="0"/>
        <v>0.91536032370410458</v>
      </c>
      <c r="F41" s="28">
        <f t="shared" si="1"/>
        <v>0.82892092843790643</v>
      </c>
      <c r="G41" s="48">
        <v>17667936.280083999</v>
      </c>
    </row>
    <row r="42" spans="1:7" s="32" customFormat="1" x14ac:dyDescent="0.25">
      <c r="A42" s="37">
        <v>2</v>
      </c>
      <c r="B42" s="38" t="s">
        <v>46</v>
      </c>
      <c r="C42" s="39">
        <f>'[2]46'!$C$11</f>
        <v>5873780</v>
      </c>
      <c r="D42" s="40">
        <f>D40-D41</f>
        <v>6592290.3911559992</v>
      </c>
      <c r="E42" s="28">
        <f t="shared" si="0"/>
        <v>1.1223250430142087</v>
      </c>
      <c r="F42" s="28">
        <f t="shared" si="1"/>
        <v>0.93126783618429776</v>
      </c>
      <c r="G42" s="49">
        <v>7078833.9670000002</v>
      </c>
    </row>
    <row r="43" spans="1:7" ht="15.75" x14ac:dyDescent="0.25">
      <c r="A43" s="26"/>
      <c r="C43" s="27"/>
    </row>
  </sheetData>
  <mergeCells count="9">
    <mergeCell ref="A1:B1"/>
    <mergeCell ref="E1:F1"/>
    <mergeCell ref="A3:F3"/>
    <mergeCell ref="A4:F4"/>
    <mergeCell ref="A7:A8"/>
    <mergeCell ref="B7:B8"/>
    <mergeCell ref="C7:C8"/>
    <mergeCell ref="D7:D8"/>
    <mergeCell ref="E7:F7"/>
  </mergeCells>
  <pageMargins left="0.51181102362204722" right="0.39370078740157483" top="0.59055118110236227" bottom="0.59055118110236227"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60</vt:lpstr>
      <vt:lpstr>'60'!Print_Titles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2024-01-16T08:27:56Z</dcterms:modified>
</cp:coreProperties>
</file>