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50" tabRatio="599" firstSheet="1" activeTab="1"/>
  </bookViews>
  <sheets>
    <sheet name="XXXXXXXXX" sheetId="4" state="veryHidden" r:id="rId1"/>
    <sheet name="61" sheetId="1" r:id="rId2"/>
  </sheets>
  <externalReferences>
    <externalReference r:id="rId3"/>
  </externalReferences>
  <calcPr calcId="162913" iterateDelta="1E-4"/>
  <fileRecoveryPr repairLoad="1"/>
</workbook>
</file>

<file path=xl/calcChain.xml><?xml version="1.0" encoding="utf-8"?>
<calcChain xmlns="http://schemas.openxmlformats.org/spreadsheetml/2006/main">
  <c r="G13" i="1" l="1"/>
  <c r="G12" i="1"/>
  <c r="G14" i="1"/>
  <c r="G15" i="1"/>
  <c r="G18" i="1"/>
  <c r="E38" i="1"/>
  <c r="D15" i="1"/>
  <c r="D14" i="1"/>
  <c r="D13" i="1"/>
  <c r="D12" i="1"/>
  <c r="D18" i="1"/>
  <c r="E34" i="1"/>
  <c r="F18" i="1"/>
  <c r="C18" i="1"/>
  <c r="E18" i="1"/>
  <c r="F16" i="1"/>
  <c r="D35" i="1"/>
  <c r="F35" i="1"/>
  <c r="F17" i="1"/>
  <c r="F37" i="1"/>
  <c r="F29" i="1"/>
  <c r="F28" i="1"/>
  <c r="F27" i="1"/>
  <c r="F26" i="1"/>
  <c r="F25" i="1"/>
  <c r="F24" i="1"/>
  <c r="F23" i="1"/>
  <c r="F22" i="1"/>
  <c r="F21" i="1"/>
  <c r="F20" i="1"/>
  <c r="E37" i="1"/>
  <c r="E33" i="1"/>
  <c r="E26" i="1"/>
  <c r="E24" i="1"/>
  <c r="E17" i="1"/>
  <c r="C17" i="1"/>
  <c r="C15" i="1"/>
  <c r="C14" i="1"/>
  <c r="C20" i="1"/>
  <c r="E20" i="1"/>
  <c r="C21" i="1"/>
  <c r="E21" i="1"/>
  <c r="C22" i="1"/>
  <c r="E22" i="1"/>
  <c r="C23" i="1"/>
  <c r="E23" i="1"/>
  <c r="C24" i="1"/>
  <c r="C25" i="1"/>
  <c r="E25" i="1"/>
  <c r="C26" i="1"/>
  <c r="C27" i="1"/>
  <c r="E27" i="1"/>
  <c r="C28" i="1"/>
  <c r="E28" i="1"/>
  <c r="C29" i="1"/>
  <c r="E29" i="1"/>
  <c r="D31" i="1"/>
  <c r="E31" i="1"/>
  <c r="C32" i="1"/>
  <c r="D33" i="1"/>
  <c r="C35" i="1"/>
  <c r="F38" i="1"/>
  <c r="C13" i="1"/>
  <c r="C12" i="1"/>
  <c r="E15" i="1"/>
  <c r="F14" i="1"/>
  <c r="F15" i="1"/>
  <c r="E14" i="1"/>
  <c r="E35" i="1"/>
  <c r="E13" i="1"/>
  <c r="F13" i="1"/>
  <c r="F12" i="1"/>
  <c r="E12" i="1"/>
</calcChain>
</file>

<file path=xl/sharedStrings.xml><?xml version="1.0" encoding="utf-8"?>
<sst xmlns="http://schemas.openxmlformats.org/spreadsheetml/2006/main" count="53" uniqueCount="50">
  <si>
    <t>SỞ TÀI CHÍNH TỈNH BÀ RỊA - VŨNG TÀU</t>
  </si>
  <si>
    <t>Biểu số 61/CK-NSNN</t>
  </si>
  <si>
    <t>Đơn vị: Triệu đồng</t>
  </si>
  <si>
    <t>STT</t>
  </si>
  <si>
    <t>NỘI DUNG</t>
  </si>
  <si>
    <t>SO SÁNH ƯỚC THỰC HIỆN VỚI (%)</t>
  </si>
  <si>
    <t>DỰ TOÁN NĂM</t>
  </si>
  <si>
    <t>CÙNG KỲ NĂM TRƯỚC</t>
  </si>
  <si>
    <t>A</t>
  </si>
  <si>
    <t>B</t>
  </si>
  <si>
    <t>3=2/1</t>
  </si>
  <si>
    <t>TỔNG CHI NSĐP</t>
  </si>
  <si>
    <t>CHI CÂN ĐỐI NSĐP</t>
  </si>
  <si>
    <t>I</t>
  </si>
  <si>
    <t>Chi đầu tư phát triển</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</si>
  <si>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</si>
  <si>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</si>
  <si>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</si>
  <si>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III</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</si>
  <si>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</si>
  <si>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</si>
  <si>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</si>
  <si>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</si>
  <si>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</si>
  <si>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</si>
  <si>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</si>
  <si>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</si>
  <si>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</si>
  <si>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</si>
  <si>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</si>
  <si>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</si>
  <si>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Chi trả nợ lãi các khoản do chính quyền địa phương vay</t>
  </si>
  <si>
    <t>IV</t>
  </si>
  <si>
    <t>Chi bổ sung quỹ dự trữ tài chính</t>
  </si>
  <si>
    <t>V</t>
  </si>
  <si>
    <t>Dự phòng ngân sách</t>
  </si>
  <si>
    <t>CHI TỪ NGUỒN BỔ SUNG CÓ MỤC TIÊU TỪ NSTW CHO NSĐP</t>
  </si>
  <si>
    <t>Chương trình mục tiêu quốc gia</t>
  </si>
  <si>
    <t>Cho các chương trình dự án quan trọng vốn đầu tư</t>
  </si>
  <si>
    <t>Cho các nhiệm vụ, chính sách kinh phí thường xuyên</t>
  </si>
  <si>
    <t>Đã phân bổ lên chi thường xuyên</t>
  </si>
  <si>
    <t>DỰ TOÁN 
NĂM 2023</t>
  </si>
  <si>
    <t>Chi hoàn trả ngân sách trung ương</t>
  </si>
  <si>
    <t>VI</t>
  </si>
  <si>
    <t xml:space="preserve">CÙNG KỲ </t>
  </si>
  <si>
    <t>VII</t>
  </si>
  <si>
    <t>Chi bổ sung cải cách tiền lương</t>
  </si>
  <si>
    <t>(Đính kèm theo Báo cáo số:          /BC-STC ngày     /01/2024 của Sở Tài chính tỉnh Bà Rịa - Vũng Tàu)</t>
  </si>
  <si>
    <t>ƯỚC THỰC HIỆN CHI NGÂN SÁCH ĐỊA PHƯƠNG NĂM 2023</t>
  </si>
  <si>
    <t xml:space="preserve"> ƯỚC THỰC HIỆN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</si>
</sst>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_(* \(#,##0.00\);_(* &quot;-&quot;??_);_(@_)"/>
    <numFmt numFmtId="165" formatCode="_-* #,##0\ _₫_-;\-* #,##0\ _₫_-;_-* &quot;-&quot;??\ _₫_-;_-@_-"/>
    <numFmt numFmtId="166" formatCode="0.0%"/>
    <numFmt numFmtId="167" formatCode="_(* #,##0_);_(* \(#,##0\);_(* &quot;-&quot;??_);_(@_)"/>
  </numFmts>
  <fonts count="18" x14ac:knownFonts="1">
    <font>
      <sz val="11"/>
      <color theme="1"/>
      <name val="Calibri"/>
      <family val="2"/>
      <scheme val="minor"/>
    </font>
    <font>
      <b/>
      <sz val="12"/>
      <name val="Times New Roman"/>
      <family val="1"/>
    </font>
    <font>
      <sz val="11"/>
      <name val="Times New Roman"/>
      <family val="1"/>
    </font>
    <font>
      <b/>
      <sz val="10"/>
      <name val="Times New Roman"/>
      <family val="1"/>
    </font>
    <font>
      <sz val="12"/>
      <name val="Times New Roman"/>
      <family val="1"/>
    </font>
    <font>
      <b/>
      <sz val="14"/>
      <name val="Times New Roman"/>
      <family val="1"/>
    </font>
    <font>
      <i/>
      <sz val="12"/>
      <name val="Times New Roman"/>
      <family val="1"/>
    </font>
    <font>
      <b/>
      <sz val="11"/>
      <name val="Times New Roman"/>
      <family val="1"/>
    </font>
    <font>
      <i/>
      <sz val="11"/>
      <name val="Times New Roman"/>
      <family val="1"/>
    </font>
    <font>
      <sz val="13"/>
      <name val="Times New Roman"/>
      <family val="1"/>
    </font>
    <font>
      <sz val="13"/>
      <name val="Times New Roman"/>
      <family val="1"/>
      <charset val="163"/>
    </font>
    <font>
      <sz val="12"/>
      <name val=".VnArial Narrow"/>
      <family val="2"/>
    </font>
    <font>
      <sz val="12"/>
      <name val=".VnTime"/>
      <family val="2"/>
    </font>
    <font>
      <sz val="11"/>
      <color theme="1"/>
      <name val="Calibri"/>
      <family val="2"/>
      <scheme val="minor"/>
    </font>
    <font>
      <sz val="11"/>
      <color theme="1"/>
      <name val="Calibri"/>
      <family val="2"/>
      <charset val="163"/>
      <scheme val="minor"/>
    </font>
    <font>
      <sz val="11"/>
      <color theme="1"/>
      <name val="Times New Roman"/>
      <family val="1"/>
    </font>
    <font>
      <sz val="11"/>
      <color rgb="FFFF0000"/>
      <name val="Times New Roman"/>
      <family val="1"/>
    </font>
    <font>
      <b/>
      <sz val="12"/>
      <color theme="1"/>
      <name val="Times New Roman"/>
      <family val="1"/>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indexed="64"/>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s>
  <cellStyleXfs count="10">
    <xf numFmtId="0" fontId="0" fillId="0" borderId="0"/>
    <xf numFmtId="164" fontId="13" fillId="0" borderId="0" applyFont="0" applyFill="0" applyBorder="0" applyAlignment="0" applyProtection="0"/>
    <xf numFmtId="43" fontId="14" fillId="0" borderId="0" applyFont="0" applyFill="0" applyBorder="0" applyAlignment="0" applyProtection="0"/>
    <xf numFmtId="164" fontId="13" fillId="0" borderId="0" applyFont="0" applyFill="0" applyBorder="0" applyAlignment="0" applyProtection="0"/>
    <xf numFmtId="0" fontId="14" fillId="0" borderId="0"/>
    <xf numFmtId="0" fontId="12" fillId="0" borderId="0"/>
    <xf numFmtId="0" fontId="9" fillId="0" borderId="0"/>
    <xf numFmtId="0" fontId="10" fillId="0" borderId="0"/>
    <xf numFmtId="0" fontId="11" fillId="0" borderId="0"/>
    <xf numFmtId="0" fontId="14" fillId="0" borderId="0"/>
  </cellStyleXfs>
  <cellXfs count="71">
    <xf numFmtId="0" fontId="0" fillId="0" borderId="0" xfId="0"/>
    <xf numFmtId="165" fontId="2" fillId="0" borderId="0" xfId="2" applyNumberFormat="1" applyFont="1"/>
    <xf numFmtId="0" fontId="2" fillId="0" borderId="0" xfId="4" applyFont="1"/>
    <xf numFmtId="0" fontId="4" fillId="0" borderId="0" xfId="4" applyFont="1"/>
    <xf numFmtId="0" fontId="7" fillId="0" borderId="0" xfId="4" applyFont="1" applyAlignment="1">
      <alignment horizontal="center"/>
    </xf>
    <xf numFmtId="0" fontId="2" fillId="0" borderId="1" xfId="4" applyFont="1" applyBorder="1" applyAlignment="1">
      <alignment horizontal="center" wrapText="1"/>
    </xf>
    <xf numFmtId="0" fontId="7" fillId="0" borderId="8" xfId="4" applyFont="1" applyBorder="1" applyAlignment="1">
      <alignment horizontal="center" vertical="top" wrapText="1"/>
    </xf>
    <xf numFmtId="0" fontId="7" fillId="0" borderId="8" xfId="4" applyFont="1" applyBorder="1" applyAlignment="1">
      <alignment vertical="top" wrapText="1"/>
    </xf>
    <xf numFmtId="166" fontId="7" fillId="0" borderId="9" xfId="4" applyNumberFormat="1" applyFont="1" applyBorder="1" applyAlignment="1">
      <alignment vertical="center" wrapText="1"/>
    </xf>
    <xf numFmtId="0" fontId="7" fillId="0" borderId="9" xfId="4" applyFont="1" applyBorder="1" applyAlignment="1">
      <alignment horizontal="center" vertical="top" wrapText="1"/>
    </xf>
    <xf numFmtId="0" fontId="7" fillId="0" borderId="9" xfId="4" applyFont="1" applyBorder="1" applyAlignment="1">
      <alignment vertical="top" wrapText="1"/>
    </xf>
    <xf numFmtId="0" fontId="2" fillId="0" borderId="9" xfId="4" applyFont="1" applyBorder="1" applyAlignment="1">
      <alignment horizontal="center" vertical="top" wrapText="1"/>
    </xf>
    <xf numFmtId="0" fontId="2" fillId="0" borderId="9" xfId="4" applyFont="1" applyBorder="1" applyAlignment="1">
      <alignment vertical="top" wrapText="1"/>
    </xf>
    <xf numFmtId="166" fontId="2" fillId="0" borderId="9" xfId="4" applyNumberFormat="1" applyFont="1" applyBorder="1" applyAlignment="1">
      <alignment vertical="center" wrapText="1"/>
    </xf>
    <xf numFmtId="0" fontId="2" fillId="0" borderId="9" xfId="4" applyFont="1" applyBorder="1" applyAlignment="1">
      <alignment horizontal="center" vertical="center" wrapText="1"/>
    </xf>
    <xf numFmtId="0" fontId="7" fillId="0" borderId="9" xfId="4" applyFont="1" applyBorder="1" applyAlignment="1">
      <alignment horizontal="center" vertical="center" wrapText="1"/>
    </xf>
    <xf numFmtId="0" fontId="7" fillId="0" borderId="9" xfId="4" applyFont="1" applyBorder="1" applyAlignment="1">
      <alignment vertical="center" wrapText="1"/>
    </xf>
    <xf numFmtId="165" fontId="7" fillId="0" borderId="9" xfId="2" applyNumberFormat="1" applyFont="1" applyBorder="1" applyAlignment="1">
      <alignment horizontal="center" vertical="center" wrapText="1"/>
    </xf>
    <xf numFmtId="0" fontId="2" fillId="0" borderId="0" xfId="4" applyFont="1" applyAlignment="1">
      <alignment vertical="center"/>
    </xf>
    <xf numFmtId="0" fontId="2" fillId="0" borderId="10" xfId="4" applyFont="1" applyBorder="1" applyAlignment="1">
      <alignment horizontal="center" vertical="top" wrapText="1"/>
    </xf>
    <xf numFmtId="0" fontId="2" fillId="0" borderId="10" xfId="4" applyFont="1" applyBorder="1" applyAlignment="1">
      <alignment vertical="top" wrapText="1"/>
    </xf>
    <xf numFmtId="166" fontId="2" fillId="0" borderId="0" xfId="1" applyNumberFormat="1" applyFont="1"/>
    <xf numFmtId="166" fontId="7" fillId="0" borderId="0" xfId="1" applyNumberFormat="1" applyFont="1" applyAlignment="1">
      <alignment horizontal="center"/>
    </xf>
    <xf numFmtId="166" fontId="8" fillId="0" borderId="0" xfId="1" applyNumberFormat="1" applyFont="1" applyAlignment="1">
      <alignment horizontal="right"/>
    </xf>
    <xf numFmtId="166" fontId="7" fillId="0" borderId="9" xfId="1" applyNumberFormat="1" applyFont="1" applyBorder="1" applyAlignment="1">
      <alignment vertical="center" wrapText="1"/>
    </xf>
    <xf numFmtId="166" fontId="2" fillId="0" borderId="0" xfId="4" applyNumberFormat="1" applyFont="1"/>
    <xf numFmtId="166" fontId="2" fillId="0" borderId="1" xfId="4" applyNumberFormat="1" applyFont="1" applyBorder="1" applyAlignment="1">
      <alignment horizontal="center" wrapText="1"/>
    </xf>
    <xf numFmtId="49" fontId="2" fillId="0" borderId="1" xfId="1" applyNumberFormat="1" applyFont="1" applyBorder="1" applyAlignment="1">
      <alignment horizontal="center" wrapText="1"/>
    </xf>
    <xf numFmtId="165" fontId="2" fillId="2" borderId="0" xfId="2" applyNumberFormat="1" applyFont="1" applyFill="1"/>
    <xf numFmtId="0" fontId="7" fillId="2" borderId="0" xfId="4" applyFont="1" applyFill="1" applyAlignment="1">
      <alignment horizontal="center"/>
    </xf>
    <xf numFmtId="0" fontId="2" fillId="2" borderId="1" xfId="4" applyFont="1" applyFill="1" applyBorder="1" applyAlignment="1">
      <alignment horizontal="center" wrapText="1"/>
    </xf>
    <xf numFmtId="166" fontId="2" fillId="0" borderId="9" xfId="1" applyNumberFormat="1" applyFont="1" applyBorder="1" applyAlignment="1">
      <alignment vertical="center" wrapText="1"/>
    </xf>
    <xf numFmtId="166" fontId="2" fillId="0" borderId="10" xfId="4" applyNumberFormat="1" applyFont="1" applyBorder="1" applyAlignment="1">
      <alignment vertical="center" wrapText="1"/>
    </xf>
    <xf numFmtId="166" fontId="2" fillId="0" borderId="10" xfId="1" applyNumberFormat="1" applyFont="1" applyBorder="1" applyAlignment="1">
      <alignment vertical="center" wrapText="1"/>
    </xf>
    <xf numFmtId="165" fontId="2" fillId="0" borderId="9" xfId="2" applyNumberFormat="1" applyFont="1" applyBorder="1" applyAlignment="1">
      <alignment horizontal="center" vertical="center" wrapText="1"/>
    </xf>
    <xf numFmtId="165" fontId="7" fillId="2" borderId="9" xfId="2" applyNumberFormat="1" applyFont="1" applyFill="1" applyBorder="1" applyAlignment="1">
      <alignment horizontal="center" vertical="center" wrapText="1"/>
    </xf>
    <xf numFmtId="165" fontId="16" fillId="2" borderId="9" xfId="2" applyNumberFormat="1" applyFont="1" applyFill="1" applyBorder="1" applyAlignment="1">
      <alignment horizontal="center" vertical="center" wrapText="1"/>
    </xf>
    <xf numFmtId="165" fontId="2" fillId="2" borderId="10" xfId="2" applyNumberFormat="1" applyFont="1" applyFill="1" applyBorder="1" applyAlignment="1">
      <alignment horizontal="center" vertical="center" wrapText="1"/>
    </xf>
    <xf numFmtId="165" fontId="7" fillId="2" borderId="8" xfId="2" applyNumberFormat="1" applyFont="1" applyFill="1" applyBorder="1" applyAlignment="1">
      <alignment horizontal="center" vertical="center" wrapText="1"/>
    </xf>
    <xf numFmtId="165" fontId="2" fillId="2" borderId="9" xfId="2" applyNumberFormat="1" applyFont="1" applyFill="1" applyBorder="1" applyAlignment="1">
      <alignment horizontal="center" vertical="center" wrapText="1"/>
    </xf>
    <xf numFmtId="0" fontId="7" fillId="0" borderId="9" xfId="4" applyFont="1" applyFill="1" applyBorder="1" applyAlignment="1">
      <alignment horizontal="center" vertical="top" wrapText="1"/>
    </xf>
    <xf numFmtId="0" fontId="7" fillId="0" borderId="9" xfId="4" applyFont="1" applyFill="1" applyBorder="1" applyAlignment="1">
      <alignment vertical="top" wrapText="1"/>
    </xf>
    <xf numFmtId="165" fontId="7" fillId="0" borderId="9" xfId="2" applyNumberFormat="1" applyFont="1" applyFill="1" applyBorder="1" applyAlignment="1">
      <alignment horizontal="center" vertical="center" wrapText="1"/>
    </xf>
    <xf numFmtId="0" fontId="2" fillId="0" borderId="0" xfId="4" applyFont="1" applyFill="1"/>
    <xf numFmtId="165" fontId="15" fillId="2" borderId="9" xfId="2" applyNumberFormat="1" applyFont="1" applyFill="1" applyBorder="1" applyAlignment="1">
      <alignment horizontal="center" vertical="center" wrapText="1"/>
    </xf>
    <xf numFmtId="0" fontId="7" fillId="0" borderId="0" xfId="4" applyFont="1"/>
    <xf numFmtId="167" fontId="2" fillId="0" borderId="0" xfId="1" applyNumberFormat="1" applyFont="1"/>
    <xf numFmtId="3" fontId="17" fillId="0" borderId="2" xfId="0" applyNumberFormat="1" applyFont="1" applyFill="1" applyBorder="1" applyAlignment="1">
      <alignment vertical="center"/>
    </xf>
    <xf numFmtId="0" fontId="17" fillId="0" borderId="2" xfId="0" applyFont="1" applyFill="1" applyBorder="1" applyAlignment="1">
      <alignment horizontal="justify" vertical="center" wrapText="1"/>
    </xf>
    <xf numFmtId="167" fontId="7" fillId="2" borderId="9" xfId="1" applyNumberFormat="1" applyFont="1" applyFill="1" applyBorder="1" applyAlignment="1">
      <alignment horizontal="center" vertical="center" wrapText="1"/>
    </xf>
    <xf numFmtId="167" fontId="7" fillId="0" borderId="0" xfId="1" applyNumberFormat="1" applyFont="1"/>
    <xf numFmtId="167" fontId="7" fillId="0" borderId="0" xfId="1" applyNumberFormat="1" applyFont="1" applyAlignment="1">
      <alignment vertical="center"/>
    </xf>
    <xf numFmtId="167" fontId="7" fillId="0" borderId="9" xfId="1" applyNumberFormat="1" applyFont="1" applyBorder="1" applyAlignment="1">
      <alignment horizontal="center" vertical="center" wrapText="1"/>
    </xf>
    <xf numFmtId="3" fontId="1" fillId="0" borderId="2" xfId="0" applyNumberFormat="1" applyFont="1" applyFill="1" applyBorder="1" applyAlignment="1">
      <alignment vertical="center"/>
    </xf>
    <xf numFmtId="165" fontId="2" fillId="0" borderId="11" xfId="2" applyNumberFormat="1" applyFont="1" applyBorder="1" applyAlignment="1">
      <alignment horizontal="center" vertical="center" wrapText="1"/>
    </xf>
    <xf numFmtId="165" fontId="2" fillId="0" borderId="12" xfId="2" applyNumberFormat="1" applyFont="1" applyBorder="1" applyAlignment="1">
      <alignment horizontal="center" vertical="center" wrapText="1"/>
    </xf>
    <xf numFmtId="165" fontId="2" fillId="0" borderId="13" xfId="2" applyNumberFormat="1" applyFont="1" applyBorder="1" applyAlignment="1">
      <alignment horizontal="center" vertical="center" wrapText="1"/>
    </xf>
    <xf numFmtId="166" fontId="7" fillId="0" borderId="6" xfId="4" applyNumberFormat="1" applyFont="1" applyBorder="1" applyAlignment="1">
      <alignment horizontal="center" vertical="center" wrapText="1"/>
    </xf>
    <xf numFmtId="166" fontId="7" fillId="0" borderId="7" xfId="4" applyNumberFormat="1" applyFont="1" applyBorder="1" applyAlignment="1">
      <alignment horizontal="center" vertical="center" wrapText="1"/>
    </xf>
    <xf numFmtId="166" fontId="7" fillId="0" borderId="1" xfId="4" applyNumberFormat="1" applyFont="1" applyBorder="1" applyAlignment="1">
      <alignment horizontal="center" vertical="center" wrapText="1"/>
    </xf>
    <xf numFmtId="166" fontId="7" fillId="0" borderId="3" xfId="1" applyNumberFormat="1" applyFont="1" applyBorder="1" applyAlignment="1">
      <alignment horizontal="center" vertical="center" wrapText="1"/>
    </xf>
    <xf numFmtId="166" fontId="7" fillId="0" borderId="5" xfId="1" applyNumberFormat="1" applyFont="1" applyBorder="1" applyAlignment="1">
      <alignment horizontal="center" vertical="center" wrapText="1"/>
    </xf>
    <xf numFmtId="0" fontId="1" fillId="0" borderId="0" xfId="4" applyFont="1" applyAlignment="1">
      <alignment horizontal="left" vertical="top" wrapText="1"/>
    </xf>
    <xf numFmtId="166" fontId="3" fillId="0" borderId="0" xfId="4" applyNumberFormat="1" applyFont="1" applyAlignment="1">
      <alignment horizontal="center" vertical="top" wrapText="1"/>
    </xf>
    <xf numFmtId="0" fontId="5" fillId="0" borderId="0" xfId="4" applyFont="1" applyAlignment="1">
      <alignment horizontal="center"/>
    </xf>
    <xf numFmtId="0" fontId="6" fillId="0" borderId="0" xfId="9" applyFont="1" applyAlignment="1">
      <alignment horizontal="center"/>
    </xf>
    <xf numFmtId="0" fontId="7" fillId="0" borderId="1" xfId="4" applyFont="1" applyBorder="1" applyAlignment="1">
      <alignment horizontal="center" vertical="center" wrapText="1"/>
    </xf>
    <xf numFmtId="165" fontId="7" fillId="2" borderId="1" xfId="2" applyNumberFormat="1" applyFont="1" applyFill="1" applyBorder="1" applyAlignment="1">
      <alignment horizontal="center" vertical="center" wrapText="1"/>
    </xf>
    <xf numFmtId="165" fontId="7" fillId="0" borderId="3" xfId="2" applyNumberFormat="1" applyFont="1" applyBorder="1" applyAlignment="1">
      <alignment horizontal="center" vertical="center" wrapText="1"/>
    </xf>
    <xf numFmtId="165" fontId="7" fillId="0" borderId="4" xfId="2" applyNumberFormat="1" applyFont="1" applyBorder="1" applyAlignment="1">
      <alignment horizontal="center" vertical="center" wrapText="1"/>
    </xf>
    <xf numFmtId="165" fontId="7" fillId="0" borderId="5" xfId="2" applyNumberFormat="1" applyFont="1" applyBorder="1" applyAlignment="1">
      <alignment horizontal="center" vertical="center" wrapText="1"/>
    </xf>
  </cellXfs>
  <cellStyles count="10">
    <cellStyle name="Comma" xfId="1" builtinId="3"/>
    <cellStyle name="Comma 12" xfId="2"/>
    <cellStyle name="Comma 2 4" xfId="3"/>
    <cellStyle name="Normal" xfId="0" builtinId="0"/>
    <cellStyle name="Normal 13" xfId="4"/>
    <cellStyle name="Normal 2" xfId="5"/>
    <cellStyle name="Normal 2 3 3" xfId="6"/>
    <cellStyle name="Normal 4" xfId="7"/>
    <cellStyle name="Normal 4 2" xfId="8"/>
    <cellStyle name="Normal 5"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HONG%20DIU\DIU-2013\B&#193;O%20C&#193;O%20NG&#194;N%20S&#193;CH\B&#193;O%20C&#193;O%20C&#7852;P%20NH&#7852;T\N&#259;m%202023\Th&#225;ng%2003\PL01,%2002%20thA&#771;&#161;ng%203%20(04.4.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AP 1"/>
      <sheetName val="01-"/>
      <sheetName val="02"/>
    </sheetNames>
    <sheetDataSet>
      <sheetData sheetId="0"/>
      <sheetData sheetId="1"/>
      <sheetData sheetId="2">
        <row r="11">
          <cell r="C11">
            <v>15232329</v>
          </cell>
        </row>
        <row r="13">
          <cell r="C13">
            <v>1809272</v>
          </cell>
        </row>
        <row r="14">
          <cell r="C14">
            <v>545617</v>
          </cell>
        </row>
        <row r="15">
          <cell r="C15">
            <v>3184363</v>
          </cell>
        </row>
        <row r="16">
          <cell r="C16">
            <v>723501</v>
          </cell>
        </row>
        <row r="17">
          <cell r="C17">
            <v>188779</v>
          </cell>
        </row>
        <row r="18">
          <cell r="C18">
            <v>56470</v>
          </cell>
        </row>
        <row r="19">
          <cell r="C19">
            <v>47590</v>
          </cell>
        </row>
        <row r="20">
          <cell r="C20">
            <v>181583</v>
          </cell>
        </row>
        <row r="21">
          <cell r="C21">
            <v>959869</v>
          </cell>
        </row>
        <row r="22">
          <cell r="C22">
            <v>1572046</v>
          </cell>
        </row>
        <row r="28">
          <cell r="C28">
            <v>600000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defaultGridColor="0" view="pageBreakPreview" colorId="0" workbookViewId="0"/>
  </sheetViews>
  <sheetFormatPr defaultRowHeight="15" x14ac:dyDescent="0.25"/>
  <sheetData/>
  <pageMargins left="0.7" right="0.7" top="0.75" bottom="0.75" header="0.3" footer="0.3"/>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topLeftCell="A2" zoomScale="55" zoomScaleNormal="55" workbookViewId="0">
      <selection activeCell="T15" sqref="T15"/>
    </sheetView>
  </sheetViews>
  <sheetFormatPr defaultColWidth="18.7109375" defaultRowHeight="15" x14ac:dyDescent="0.25"/>
  <cols>
    <col min="1" max="1" width="6.5703125" style="2" customWidth="1"/>
    <col min="2" max="2" width="84.28515625" style="2" customWidth="1"/>
    <col min="3" max="3" width="14.85546875" style="28" customWidth="1"/>
    <col min="4" max="4" width="14.85546875" style="1" customWidth="1"/>
    <col min="5" max="5" width="13.140625" style="25" customWidth="1"/>
    <col min="6" max="6" width="13.140625" style="21" customWidth="1"/>
    <col min="7" max="7" width="13.7109375" style="2" hidden="1" customWidth="1"/>
    <col min="8" max="251" width="9.140625" style="2" customWidth="1"/>
    <col min="252" max="252" width="6.5703125" style="2" customWidth="1"/>
    <col min="253" max="253" width="71" style="2" customWidth="1"/>
    <col min="254" max="16384" width="18.7109375" style="2"/>
  </cols>
  <sheetData>
    <row r="1" spans="1:7" ht="2.25" customHeight="1" x14ac:dyDescent="0.25"/>
    <row r="2" spans="1:7" ht="15.75" x14ac:dyDescent="0.25">
      <c r="A2" s="62" t="s">
        <v>0</v>
      </c>
      <c r="B2" s="62"/>
      <c r="E2" s="63" t="s">
        <v>1</v>
      </c>
      <c r="F2" s="63"/>
    </row>
    <row r="3" spans="1:7" ht="15.75" x14ac:dyDescent="0.25">
      <c r="A3" s="3"/>
    </row>
    <row r="4" spans="1:7" ht="18.75" x14ac:dyDescent="0.3">
      <c r="A4" s="64" t="s">
        <v>48</v>
      </c>
      <c r="B4" s="64"/>
      <c r="C4" s="64"/>
      <c r="D4" s="64"/>
      <c r="E4" s="64"/>
      <c r="F4" s="64"/>
    </row>
    <row r="5" spans="1:7" ht="15.75" x14ac:dyDescent="0.25">
      <c r="A5" s="65" t="s">
        <v>47</v>
      </c>
      <c r="B5" s="65"/>
      <c r="C5" s="65"/>
      <c r="D5" s="65"/>
      <c r="E5" s="65"/>
      <c r="F5" s="65"/>
    </row>
    <row r="6" spans="1:7" x14ac:dyDescent="0.25">
      <c r="A6" s="4"/>
      <c r="B6" s="4"/>
      <c r="C6" s="29"/>
      <c r="D6" s="4"/>
      <c r="E6" s="22"/>
      <c r="F6" s="22"/>
    </row>
    <row r="7" spans="1:7" x14ac:dyDescent="0.25">
      <c r="F7" s="23" t="s">
        <v>2</v>
      </c>
    </row>
    <row r="8" spans="1:7" ht="28.5" customHeight="1" x14ac:dyDescent="0.25">
      <c r="A8" s="66" t="s">
        <v>3</v>
      </c>
      <c r="B8" s="66" t="s">
        <v>4</v>
      </c>
      <c r="C8" s="67" t="s">
        <v>41</v>
      </c>
      <c r="D8" s="68" t="s">
        <v>49</v>
      </c>
      <c r="E8" s="57" t="s">
        <v>5</v>
      </c>
      <c r="F8" s="58"/>
    </row>
    <row r="9" spans="1:7" ht="27" customHeight="1" x14ac:dyDescent="0.25">
      <c r="A9" s="66"/>
      <c r="B9" s="66"/>
      <c r="C9" s="67"/>
      <c r="D9" s="69"/>
      <c r="E9" s="59" t="s">
        <v>6</v>
      </c>
      <c r="F9" s="60" t="s">
        <v>7</v>
      </c>
      <c r="G9" s="45" t="s">
        <v>44</v>
      </c>
    </row>
    <row r="10" spans="1:7" x14ac:dyDescent="0.25">
      <c r="A10" s="66"/>
      <c r="B10" s="66"/>
      <c r="C10" s="67"/>
      <c r="D10" s="70"/>
      <c r="E10" s="59"/>
      <c r="F10" s="61"/>
    </row>
    <row r="11" spans="1:7" x14ac:dyDescent="0.25">
      <c r="A11" s="5" t="s">
        <v>8</v>
      </c>
      <c r="B11" s="5" t="s">
        <v>9</v>
      </c>
      <c r="C11" s="30">
        <v>1</v>
      </c>
      <c r="D11" s="5">
        <v>2</v>
      </c>
      <c r="E11" s="26" t="s">
        <v>10</v>
      </c>
      <c r="F11" s="27">
        <v>4</v>
      </c>
    </row>
    <row r="12" spans="1:7" x14ac:dyDescent="0.25">
      <c r="A12" s="6"/>
      <c r="B12" s="7" t="s">
        <v>11</v>
      </c>
      <c r="C12" s="38">
        <f>C13+C35</f>
        <v>27140245</v>
      </c>
      <c r="D12" s="38">
        <f>D13+D35</f>
        <v>28122997.351020999</v>
      </c>
      <c r="E12" s="8">
        <f>D12/C12</f>
        <v>1.0362101503144501</v>
      </c>
      <c r="F12" s="24">
        <f>D12/G12</f>
        <v>1.2466574680483662</v>
      </c>
      <c r="G12" s="38">
        <f>G13+G35</f>
        <v>22558720.476000004</v>
      </c>
    </row>
    <row r="13" spans="1:7" s="43" customFormat="1" x14ac:dyDescent="0.25">
      <c r="A13" s="40" t="s">
        <v>8</v>
      </c>
      <c r="B13" s="41" t="s">
        <v>12</v>
      </c>
      <c r="C13" s="42">
        <f>C14+C18+C30+C31+C32+C33+C34</f>
        <v>25462905</v>
      </c>
      <c r="D13" s="42">
        <f>D14+D18+D30+D31+D33+D34</f>
        <v>26445657.351020999</v>
      </c>
      <c r="E13" s="8">
        <f t="shared" ref="E13:E38" si="0">D13/C13</f>
        <v>1.0385954529155648</v>
      </c>
      <c r="F13" s="24">
        <f t="shared" ref="F13:F37" si="1">D13/G13</f>
        <v>1.2242163170207776</v>
      </c>
      <c r="G13" s="42">
        <f>G14+G18+G30+G31+G33+G34</f>
        <v>21602111.476000004</v>
      </c>
    </row>
    <row r="14" spans="1:7" x14ac:dyDescent="0.25">
      <c r="A14" s="9" t="s">
        <v>13</v>
      </c>
      <c r="B14" s="10" t="s">
        <v>14</v>
      </c>
      <c r="C14" s="35">
        <f>C15+C16+C17</f>
        <v>13614329</v>
      </c>
      <c r="D14" s="35">
        <f>D15+D16+D17</f>
        <v>14081892</v>
      </c>
      <c r="E14" s="8">
        <f t="shared" si="0"/>
        <v>1.0343434479951235</v>
      </c>
      <c r="F14" s="24">
        <f t="shared" si="1"/>
        <v>1.3142888833869892</v>
      </c>
      <c r="G14" s="35">
        <f>G15+G16+G17</f>
        <v>10714457.208000001</v>
      </c>
    </row>
    <row r="15" spans="1:7" ht="15" customHeight="1" x14ac:dyDescent="0.25">
      <c r="A15" s="11">
        <v>1</v>
      </c>
      <c r="B15" s="12" t="s">
        <v>15</v>
      </c>
      <c r="C15" s="39">
        <f>'[1]02'!$C$11-C37-C17</f>
        <v>13318295</v>
      </c>
      <c r="D15" s="39">
        <f>15699892-D37-D16</f>
        <v>13969392</v>
      </c>
      <c r="E15" s="13">
        <f t="shared" si="0"/>
        <v>1.0488874138919433</v>
      </c>
      <c r="F15" s="31">
        <f t="shared" si="1"/>
        <v>1.3316746890768896</v>
      </c>
      <c r="G15" s="46">
        <f>11090093.5-G37</f>
        <v>10490093.5</v>
      </c>
    </row>
    <row r="16" spans="1:7" ht="30" x14ac:dyDescent="0.25">
      <c r="A16" s="14">
        <v>2</v>
      </c>
      <c r="B16" s="12" t="s">
        <v>16</v>
      </c>
      <c r="C16" s="39">
        <v>0</v>
      </c>
      <c r="D16" s="39">
        <v>112500</v>
      </c>
      <c r="E16" s="13"/>
      <c r="F16" s="31">
        <f t="shared" si="1"/>
        <v>0.5859375</v>
      </c>
      <c r="G16" s="46">
        <v>192000</v>
      </c>
    </row>
    <row r="17" spans="1:7" x14ac:dyDescent="0.25">
      <c r="A17" s="11">
        <v>3</v>
      </c>
      <c r="B17" s="12" t="s">
        <v>17</v>
      </c>
      <c r="C17" s="39">
        <f>196034+100000</f>
        <v>296034</v>
      </c>
      <c r="D17" s="39"/>
      <c r="E17" s="13">
        <f t="shared" si="0"/>
        <v>0</v>
      </c>
      <c r="F17" s="31">
        <f t="shared" si="1"/>
        <v>0</v>
      </c>
      <c r="G17" s="46">
        <v>32363.707999999999</v>
      </c>
    </row>
    <row r="18" spans="1:7" ht="15.75" x14ac:dyDescent="0.25">
      <c r="A18" s="9" t="s">
        <v>18</v>
      </c>
      <c r="B18" s="10" t="s">
        <v>19</v>
      </c>
      <c r="C18" s="35">
        <f>10415565-C38</f>
        <v>10356225</v>
      </c>
      <c r="D18" s="53">
        <f>9021212.351021-D38</f>
        <v>8961872.3510209993</v>
      </c>
      <c r="E18" s="8">
        <f t="shared" si="0"/>
        <v>0.8653609158762966</v>
      </c>
      <c r="F18" s="24">
        <f>D18/G18</f>
        <v>0.83325108644477131</v>
      </c>
      <c r="G18" s="50">
        <f>11111917.33-G38</f>
        <v>10755308.33</v>
      </c>
    </row>
    <row r="19" spans="1:7" x14ac:dyDescent="0.25">
      <c r="A19" s="11"/>
      <c r="B19" s="12" t="s">
        <v>20</v>
      </c>
      <c r="C19" s="39"/>
      <c r="D19" s="34"/>
      <c r="E19" s="8"/>
      <c r="F19" s="24"/>
      <c r="G19" s="46"/>
    </row>
    <row r="20" spans="1:7" x14ac:dyDescent="0.25">
      <c r="A20" s="11">
        <v>1</v>
      </c>
      <c r="B20" s="12" t="s">
        <v>21</v>
      </c>
      <c r="C20" s="39">
        <f>'[1]02'!$C$15</f>
        <v>3184363</v>
      </c>
      <c r="D20" s="34">
        <v>3047074.3542670002</v>
      </c>
      <c r="E20" s="13">
        <f t="shared" si="0"/>
        <v>0.95688662199221641</v>
      </c>
      <c r="F20" s="31">
        <f t="shared" si="1"/>
        <v>1.0133280326741265</v>
      </c>
      <c r="G20" s="46">
        <v>3006997</v>
      </c>
    </row>
    <row r="21" spans="1:7" x14ac:dyDescent="0.25">
      <c r="A21" s="11">
        <v>2</v>
      </c>
      <c r="B21" s="12" t="s">
        <v>22</v>
      </c>
      <c r="C21" s="39">
        <f>'[1]02'!$C$20</f>
        <v>181583</v>
      </c>
      <c r="D21" s="34">
        <v>75225.624851999994</v>
      </c>
      <c r="E21" s="13">
        <f t="shared" si="0"/>
        <v>0.41427680373162684</v>
      </c>
      <c r="F21" s="31">
        <f t="shared" si="1"/>
        <v>1.0233671427176438</v>
      </c>
      <c r="G21" s="46">
        <v>73507.953999999998</v>
      </c>
    </row>
    <row r="22" spans="1:7" x14ac:dyDescent="0.25">
      <c r="A22" s="11">
        <v>3</v>
      </c>
      <c r="B22" s="12" t="s">
        <v>23</v>
      </c>
      <c r="C22" s="39">
        <f>'[1]02'!$C$16</f>
        <v>723501</v>
      </c>
      <c r="D22" s="34">
        <v>582838.47054500005</v>
      </c>
      <c r="E22" s="13">
        <f t="shared" si="0"/>
        <v>0.80558073941155584</v>
      </c>
      <c r="F22" s="31">
        <f t="shared" si="1"/>
        <v>0.87098634989521539</v>
      </c>
      <c r="G22" s="46">
        <v>669170.61399999994</v>
      </c>
    </row>
    <row r="23" spans="1:7" x14ac:dyDescent="0.25">
      <c r="A23" s="11">
        <v>4</v>
      </c>
      <c r="B23" s="12" t="s">
        <v>24</v>
      </c>
      <c r="C23" s="39">
        <f>'[1]02'!$C$17</f>
        <v>188779</v>
      </c>
      <c r="D23" s="34">
        <v>159563.69829999999</v>
      </c>
      <c r="E23" s="13">
        <f t="shared" si="0"/>
        <v>0.84524072222016211</v>
      </c>
      <c r="F23" s="31">
        <f t="shared" si="1"/>
        <v>0.8137382925007518</v>
      </c>
      <c r="G23" s="46">
        <v>196087.24299999999</v>
      </c>
    </row>
    <row r="24" spans="1:7" x14ac:dyDescent="0.25">
      <c r="A24" s="11">
        <v>5</v>
      </c>
      <c r="B24" s="12" t="s">
        <v>25</v>
      </c>
      <c r="C24" s="39">
        <f>'[1]02'!$C$18</f>
        <v>56470</v>
      </c>
      <c r="D24" s="34">
        <v>52706.40036</v>
      </c>
      <c r="E24" s="13">
        <f t="shared" si="0"/>
        <v>0.93335222879404989</v>
      </c>
      <c r="F24" s="31">
        <f t="shared" si="1"/>
        <v>1.0033569419109745</v>
      </c>
      <c r="G24" s="46">
        <v>52530.06</v>
      </c>
    </row>
    <row r="25" spans="1:7" x14ac:dyDescent="0.25">
      <c r="A25" s="11">
        <v>6</v>
      </c>
      <c r="B25" s="12" t="s">
        <v>26</v>
      </c>
      <c r="C25" s="39">
        <f>'[1]02'!$C$19</f>
        <v>47590</v>
      </c>
      <c r="D25" s="34">
        <v>124781.95495699999</v>
      </c>
      <c r="E25" s="13">
        <f t="shared" si="0"/>
        <v>2.6220204865938221</v>
      </c>
      <c r="F25" s="31">
        <f t="shared" si="1"/>
        <v>1.0462503313248821</v>
      </c>
      <c r="G25" s="46">
        <v>119265.86900000001</v>
      </c>
    </row>
    <row r="26" spans="1:7" x14ac:dyDescent="0.25">
      <c r="A26" s="11">
        <v>7</v>
      </c>
      <c r="B26" s="12" t="s">
        <v>27</v>
      </c>
      <c r="C26" s="39">
        <f>'[1]02'!$C$14</f>
        <v>545617</v>
      </c>
      <c r="D26" s="34">
        <v>551079.22117599996</v>
      </c>
      <c r="E26" s="13">
        <f t="shared" si="0"/>
        <v>1.0100110905195403</v>
      </c>
      <c r="F26" s="31">
        <f t="shared" si="1"/>
        <v>0.91374386068936742</v>
      </c>
      <c r="G26" s="46">
        <v>603100.32700000005</v>
      </c>
    </row>
    <row r="27" spans="1:7" x14ac:dyDescent="0.25">
      <c r="A27" s="11">
        <v>8</v>
      </c>
      <c r="B27" s="12" t="s">
        <v>28</v>
      </c>
      <c r="C27" s="39">
        <f>'[1]02'!$C$13</f>
        <v>1809272</v>
      </c>
      <c r="D27" s="34">
        <v>1378059.252603</v>
      </c>
      <c r="E27" s="13">
        <f t="shared" si="0"/>
        <v>0.76166505235420656</v>
      </c>
      <c r="F27" s="31">
        <f t="shared" si="1"/>
        <v>0.61899068262383938</v>
      </c>
      <c r="G27" s="46">
        <v>2226300.4780000001</v>
      </c>
    </row>
    <row r="28" spans="1:7" x14ac:dyDescent="0.25">
      <c r="A28" s="11">
        <v>9</v>
      </c>
      <c r="B28" s="12" t="s">
        <v>29</v>
      </c>
      <c r="C28" s="39">
        <f>'[1]02'!$C$22</f>
        <v>1572046</v>
      </c>
      <c r="D28" s="34">
        <v>1670811.6821010001</v>
      </c>
      <c r="E28" s="13">
        <f t="shared" si="0"/>
        <v>1.0628262036231766</v>
      </c>
      <c r="F28" s="31">
        <f t="shared" si="1"/>
        <v>0.92881486102070254</v>
      </c>
      <c r="G28" s="46">
        <v>1798864.071</v>
      </c>
    </row>
    <row r="29" spans="1:7" x14ac:dyDescent="0.25">
      <c r="A29" s="11">
        <v>10</v>
      </c>
      <c r="B29" s="12" t="s">
        <v>30</v>
      </c>
      <c r="C29" s="39">
        <f>'[1]02'!$C$21</f>
        <v>959869</v>
      </c>
      <c r="D29" s="34">
        <v>162847.181427</v>
      </c>
      <c r="E29" s="13">
        <f t="shared" si="0"/>
        <v>0.16965563157785074</v>
      </c>
      <c r="F29" s="31">
        <f t="shared" si="1"/>
        <v>0.1510438718094434</v>
      </c>
      <c r="G29" s="46">
        <v>1078144.909</v>
      </c>
    </row>
    <row r="30" spans="1:7" x14ac:dyDescent="0.25">
      <c r="A30" s="9" t="s">
        <v>18</v>
      </c>
      <c r="B30" s="10" t="s">
        <v>31</v>
      </c>
      <c r="C30" s="35">
        <v>0</v>
      </c>
      <c r="D30" s="17">
        <v>0</v>
      </c>
      <c r="E30" s="8"/>
      <c r="F30" s="24"/>
      <c r="G30" s="46"/>
    </row>
    <row r="31" spans="1:7" x14ac:dyDescent="0.25">
      <c r="A31" s="9" t="s">
        <v>32</v>
      </c>
      <c r="B31" s="10" t="s">
        <v>33</v>
      </c>
      <c r="C31" s="35">
        <v>1800</v>
      </c>
      <c r="D31" s="17">
        <f>C31</f>
        <v>1800</v>
      </c>
      <c r="E31" s="8">
        <f t="shared" si="0"/>
        <v>1</v>
      </c>
      <c r="F31" s="24"/>
      <c r="G31" s="50">
        <v>1800</v>
      </c>
    </row>
    <row r="32" spans="1:7" s="18" customFormat="1" x14ac:dyDescent="0.25">
      <c r="A32" s="15" t="s">
        <v>34</v>
      </c>
      <c r="B32" s="16" t="s">
        <v>35</v>
      </c>
      <c r="C32" s="35">
        <f>'[1]02'!$C$28</f>
        <v>600000</v>
      </c>
      <c r="D32" s="54" t="s">
        <v>40</v>
      </c>
      <c r="E32" s="55"/>
      <c r="F32" s="56"/>
      <c r="G32" s="51"/>
    </row>
    <row r="33" spans="1:7" s="18" customFormat="1" x14ac:dyDescent="0.25">
      <c r="A33" s="15" t="s">
        <v>43</v>
      </c>
      <c r="B33" s="16" t="s">
        <v>42</v>
      </c>
      <c r="C33" s="35">
        <v>60943</v>
      </c>
      <c r="D33" s="17">
        <f>C33</f>
        <v>60943</v>
      </c>
      <c r="E33" s="8">
        <f t="shared" si="0"/>
        <v>1</v>
      </c>
      <c r="F33" s="24"/>
      <c r="G33" s="52">
        <v>130545.93799999999</v>
      </c>
    </row>
    <row r="34" spans="1:7" s="18" customFormat="1" ht="15.75" x14ac:dyDescent="0.25">
      <c r="A34" s="15" t="s">
        <v>45</v>
      </c>
      <c r="B34" s="48" t="s">
        <v>46</v>
      </c>
      <c r="C34" s="47">
        <v>829608</v>
      </c>
      <c r="D34" s="17">
        <v>3339150</v>
      </c>
      <c r="E34" s="8">
        <f t="shared" si="0"/>
        <v>4.0249732403737672</v>
      </c>
      <c r="F34" s="24"/>
      <c r="G34" s="51"/>
    </row>
    <row r="35" spans="1:7" x14ac:dyDescent="0.25">
      <c r="A35" s="9" t="s">
        <v>9</v>
      </c>
      <c r="B35" s="10" t="s">
        <v>36</v>
      </c>
      <c r="C35" s="35">
        <f>SUM(C36:C38)</f>
        <v>1677340</v>
      </c>
      <c r="D35" s="35">
        <f>SUM(D36:D38)</f>
        <v>1677340</v>
      </c>
      <c r="E35" s="8">
        <f t="shared" si="0"/>
        <v>1</v>
      </c>
      <c r="F35" s="24">
        <f t="shared" si="1"/>
        <v>1.753422767295729</v>
      </c>
      <c r="G35" s="49">
        <v>956609</v>
      </c>
    </row>
    <row r="36" spans="1:7" x14ac:dyDescent="0.25">
      <c r="A36" s="11">
        <v>1</v>
      </c>
      <c r="B36" s="12" t="s">
        <v>37</v>
      </c>
      <c r="C36" s="36"/>
      <c r="D36" s="34"/>
      <c r="E36" s="8"/>
      <c r="F36" s="24"/>
      <c r="G36" s="46"/>
    </row>
    <row r="37" spans="1:7" x14ac:dyDescent="0.25">
      <c r="A37" s="11">
        <v>2</v>
      </c>
      <c r="B37" s="12" t="s">
        <v>38</v>
      </c>
      <c r="C37" s="44">
        <v>1618000</v>
      </c>
      <c r="D37" s="44">
        <v>1618000</v>
      </c>
      <c r="E37" s="13">
        <f t="shared" si="0"/>
        <v>1</v>
      </c>
      <c r="F37" s="31">
        <f t="shared" si="1"/>
        <v>2.6966666666666668</v>
      </c>
      <c r="G37" s="46">
        <v>600000</v>
      </c>
    </row>
    <row r="38" spans="1:7" x14ac:dyDescent="0.25">
      <c r="A38" s="19">
        <v>3</v>
      </c>
      <c r="B38" s="20" t="s">
        <v>39</v>
      </c>
      <c r="C38" s="37">
        <v>59340</v>
      </c>
      <c r="D38" s="37">
        <v>59340</v>
      </c>
      <c r="E38" s="32">
        <f t="shared" si="0"/>
        <v>1</v>
      </c>
      <c r="F38" s="33">
        <f>D38/23000</f>
        <v>2.58</v>
      </c>
      <c r="G38" s="46">
        <v>356609</v>
      </c>
    </row>
    <row r="39" spans="1:7" ht="15.75" x14ac:dyDescent="0.25">
      <c r="A39" s="3"/>
    </row>
  </sheetData>
  <mergeCells count="12">
    <mergeCell ref="D32:F32"/>
    <mergeCell ref="E8:F8"/>
    <mergeCell ref="E9:E10"/>
    <mergeCell ref="F9:F10"/>
    <mergeCell ref="A2:B2"/>
    <mergeCell ref="E2:F2"/>
    <mergeCell ref="A4:F4"/>
    <mergeCell ref="A5:F5"/>
    <mergeCell ref="A8:A10"/>
    <mergeCell ref="B8:B10"/>
    <mergeCell ref="C8:C10"/>
    <mergeCell ref="D8:D10"/>
  </mergeCells>
  <pageMargins left="0.55118110236220474" right="0.70866141732283472" top="0.39370078740157483" bottom="0.19685039370078741" header="0.19685039370078741"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2024-01-16T08:24:10Z</dcterms:modified>
</cp:coreProperties>
</file>